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900"/>
  </bookViews>
  <sheets>
    <sheet name="评分表" sheetId="1" r:id="rId1"/>
  </sheets>
  <definedNames>
    <definedName name="_xlnm._FilterDatabase" localSheetId="0" hidden="1">评分表!$A$4:$BM$107</definedName>
  </definedNames>
  <calcPr calcId="144525"/>
</workbook>
</file>

<file path=xl/sharedStrings.xml><?xml version="1.0" encoding="utf-8"?>
<sst xmlns="http://schemas.openxmlformats.org/spreadsheetml/2006/main" count="4525" uniqueCount="527">
  <si>
    <t>指标分类</t>
  </si>
  <si>
    <t>基本信息</t>
  </si>
  <si>
    <t>18年</t>
  </si>
  <si>
    <t>19年</t>
  </si>
  <si>
    <t>20年</t>
  </si>
  <si>
    <t>产能信息</t>
  </si>
  <si>
    <t>企业盈利能力</t>
  </si>
  <si>
    <t>银政企合作指标</t>
  </si>
  <si>
    <t>行业引领力</t>
  </si>
  <si>
    <t>成长速度</t>
  </si>
  <si>
    <t>发展潜力</t>
  </si>
  <si>
    <t>知识产权</t>
  </si>
  <si>
    <t>绿色生产工艺</t>
  </si>
  <si>
    <t>清洁能源使用
安全生产管理</t>
  </si>
  <si>
    <t>安全生产管理</t>
  </si>
  <si>
    <t>区域重点企业</t>
  </si>
  <si>
    <t>产业协作能力</t>
  </si>
  <si>
    <t>营业收入</t>
  </si>
  <si>
    <t>利润总额</t>
  </si>
  <si>
    <t>纳税总额</t>
  </si>
  <si>
    <t>指标项</t>
  </si>
  <si>
    <t>企业名称</t>
  </si>
  <si>
    <t>统一社会信用代码</t>
  </si>
  <si>
    <t>行业大类</t>
  </si>
  <si>
    <t>所属行业小类代码</t>
  </si>
  <si>
    <t>企业地址</t>
  </si>
  <si>
    <t>属地名称</t>
  </si>
  <si>
    <t>18年营业收入</t>
  </si>
  <si>
    <t>18年利润总额</t>
  </si>
  <si>
    <t>19年营业收入</t>
  </si>
  <si>
    <t>19年利润总额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</si>
  <si>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</si>
  <si>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</si>
  <si>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</si>
  <si>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</si>
  <si>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</si>
  <si>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</si>
  <si>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</si>
  <si>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</si>
  <si>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</si>
  <si>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</si>
  <si>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连续3年盈利</t>
  </si>
  <si>
    <t>企业利润率</t>
  </si>
  <si>
    <t>企业连续3年亏损的</t>
  </si>
  <si>
    <t>新增投资情况</t>
  </si>
  <si>
    <t>有国家级荣誉称号、获奖证书及扶持资金</t>
  </si>
  <si>
    <t>有省市级荣誉称号、获奖证书及扶持资金</t>
  </si>
  <si>
    <t>有区级荣誉称号、获奖证书及扶持资金</t>
  </si>
  <si>
    <t>获得银行贷款</t>
  </si>
  <si>
    <t>获得融资</t>
  </si>
  <si>
    <t>单项冠军产品</t>
  </si>
  <si>
    <t>主导或参与标准制定企业</t>
  </si>
  <si>
    <t>营业收入1亿元以上</t>
  </si>
  <si>
    <t>增长（下降）速度</t>
  </si>
  <si>
    <t>拥有专精特新称号</t>
  </si>
  <si>
    <t>拥有“独角兽”企业、“蹬羚”企业称号</t>
  </si>
  <si>
    <t>拥有企业技术中心、工程技术中心</t>
  </si>
  <si>
    <t>工业项目总投资</t>
  </si>
  <si>
    <t>投入强度1000万或在3%以上</t>
  </si>
  <si>
    <t>高新技术企业</t>
  </si>
  <si>
    <t>知名品牌企业</t>
  </si>
  <si>
    <t>企业产品进入本地区名优产品目录企业</t>
  </si>
  <si>
    <t>首台（套）、首批次、首版次企业</t>
  </si>
  <si>
    <t>发明专利</t>
  </si>
  <si>
    <t>实用新型专利</t>
  </si>
  <si>
    <t>PCT国际专利</t>
  </si>
  <si>
    <t>绿色工厂称号企业</t>
  </si>
  <si>
    <t>减排技术升级改造</t>
  </si>
  <si>
    <t>环保检查、环保抽查中被发现问题</t>
  </si>
  <si>
    <t>智能制造装备生产</t>
  </si>
  <si>
    <t>使用环保节能进行生产</t>
  </si>
  <si>
    <t>企完成能耗目标任务企业</t>
  </si>
  <si>
    <t>企业是否为能耗重点监测企业</t>
  </si>
  <si>
    <t>发现安全风险隐患</t>
  </si>
  <si>
    <t>发生安全事故</t>
  </si>
  <si>
    <t>企业拥有ISO三体系数量</t>
  </si>
  <si>
    <t>产业链链主、省级重点、市级30户龙头企业</t>
  </si>
  <si>
    <t>市级100户重点企业、区（市）县重点企业</t>
  </si>
  <si>
    <t>500强企业供应商体系企业</t>
  </si>
  <si>
    <t>符合地区重点产业</t>
  </si>
  <si>
    <t>企业为省、市重点企业的重要配套企业</t>
  </si>
  <si>
    <t>本地区重点企业的重要配套企业</t>
  </si>
  <si>
    <t>营业收入（2020)</t>
  </si>
  <si>
    <t>利润总额(2020)</t>
  </si>
  <si>
    <t>纳税总额(2020）</t>
  </si>
  <si>
    <t>指标单位</t>
  </si>
  <si>
    <t>万元</t>
  </si>
  <si>
    <t>亩</t>
  </si>
  <si>
    <t>人</t>
  </si>
  <si>
    <t>吨标准煤</t>
  </si>
  <si>
    <t>吨</t>
  </si>
  <si>
    <t>万元）</t>
  </si>
  <si>
    <t>件</t>
  </si>
  <si>
    <t>备注</t>
  </si>
  <si>
    <t>3位或4位</t>
  </si>
  <si>
    <t>园区名称或街道名称</t>
  </si>
  <si>
    <t>应纳税金（万元）</t>
  </si>
  <si>
    <t>年研发费用（万元）</t>
  </si>
  <si>
    <t>吨标煤用量（吨）</t>
  </si>
  <si>
    <t>总污染物排放量（吨）</t>
  </si>
  <si>
    <t>企业连续3年盈利的、年度实现盈利的</t>
  </si>
  <si>
    <t>企业利润率（利润/营业收入）达到7%、10%、12%以上的</t>
  </si>
  <si>
    <t>是/否</t>
  </si>
  <si>
    <t>投资设备金额（万元）</t>
  </si>
  <si>
    <t>请说明获得国家荣誉称号、获奖证书及扶持资金情况</t>
  </si>
  <si>
    <t>请说明获得省级荣誉称号、获奖证书及扶持资金情况</t>
  </si>
  <si>
    <t>请说明获得市级荣誉称号、获奖证书及扶持资金情况</t>
  </si>
  <si>
    <t>是/否、数量</t>
  </si>
  <si>
    <t>产品获得国家“单项冠军产品”称号</t>
  </si>
  <si>
    <t>企业主导或参与国际、“一带一路”区域、国家级、行业、省级等行业标准制定的</t>
  </si>
  <si>
    <t>企业获得国家级、省级、市级专精特新“小巨人”企业等称号的</t>
  </si>
  <si>
    <t>企业获得国家级、省级、市级“独角兽”企业、“蹬羚”企业等称号的</t>
  </si>
  <si>
    <t>企业获得国家级、省级、市级企业技术中心、工程技术中心</t>
  </si>
  <si>
    <t>企业主导投资的在蓉工业项目总投资达到500万元、1亿元、5亿元、10亿元、30亿元、50亿元的</t>
  </si>
  <si>
    <t>企业研究与试验发展（R&amp;D）投入在1000万元以上，或投入强度在3%以上的</t>
  </si>
  <si>
    <t>企业获得国家级、省级、市级高新技术企业认定的</t>
  </si>
  <si>
    <t>企业品牌为国家级、省级、市级知名品牌的（含地理标志保护）（请举例说明，举例时注明国家级、省级、市级）</t>
  </si>
  <si>
    <t>企业产品进入国家级、省级、市级推广目录的（建议改为企业产品进入本地区名优产品目录的）</t>
  </si>
  <si>
    <t>企业产品进入重大技术装备首台（套）、新材料首批次、软件首版次推广应用的</t>
  </si>
  <si>
    <t>企业绿色生产供应链取得成效，作为国家级、省级、市级（绿色工厂）经验推广的</t>
  </si>
  <si>
    <t>企业实施减排技术升级改造的</t>
  </si>
  <si>
    <t>企业在环保检查、环保抽查中被发现问题并受到处理的</t>
  </si>
  <si>
    <t>使用智能制造装备进行生产经营活动</t>
  </si>
  <si>
    <t>使用环保节能环保进行生产经营活动</t>
  </si>
  <si>
    <t>企业为能耗重点监测企业，圆满完成能耗目标任务的</t>
  </si>
  <si>
    <t>企业在安全检查、安全抽查中被发现风险隐患并受到处理的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</si>
  <si>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</si>
  <si>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</si>
  <si>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企业被确定为产业链链主企业、省级重点企业、市级30户龙头企业的（含5户省返企业）</t>
  </si>
  <si>
    <t>企业被确定为市级100户重点企业、区（市）县重点企业的</t>
  </si>
  <si>
    <t>企业或主要产品进入世界500强、中国500强企业生产（产品）供应商体系的</t>
  </si>
  <si>
    <t>企业符合本地区重点发展产业的</t>
  </si>
  <si>
    <t>企业为省、市重点企业（含成渝双城圈和成都都市圈内企业）的重要配套企业的（请举例配套企业名称）</t>
  </si>
  <si>
    <t>企业为本地区重点企业的重要配套企业的</t>
  </si>
  <si>
    <t>成都市长峰钢铁集团有限公司</t>
  </si>
  <si>
    <t>9151010074360952XH</t>
  </si>
  <si>
    <t>其他制造业</t>
  </si>
  <si>
    <t>成都市都江堰经济开发区上阳街214号</t>
  </si>
  <si>
    <t>都江堰市经济开发区</t>
  </si>
  <si>
    <t>是</t>
  </si>
  <si>
    <t>否</t>
  </si>
  <si>
    <t>省级</t>
  </si>
  <si>
    <t xml:space="preserve">是 </t>
  </si>
  <si>
    <t>无</t>
  </si>
  <si>
    <t>四川侨源气体股份有限公司</t>
  </si>
  <si>
    <t>91510100740341476L</t>
  </si>
  <si>
    <t>C2619</t>
  </si>
  <si>
    <t>四川省成都市都江堰市灌温路1399号</t>
  </si>
  <si>
    <t>四川省成都市都江堰市奎光社区街道</t>
  </si>
  <si>
    <t>成都利尔药业有限公司</t>
  </si>
  <si>
    <t>91510100201985002T</t>
  </si>
  <si>
    <t>医药制造业</t>
  </si>
  <si>
    <t>四川省成都市都江堰市四川都江堰经济开发区堰华路631号</t>
  </si>
  <si>
    <t>四都江堰经济开发区</t>
  </si>
  <si>
    <t>扬子江药业集团四川海蓉药业有限公司</t>
  </si>
  <si>
    <t>91510181730231740X</t>
  </si>
  <si>
    <t>四川省成都市都江堰市彩虹大道南段802号</t>
  </si>
  <si>
    <t>奎光街道</t>
  </si>
  <si>
    <t>国家级</t>
  </si>
  <si>
    <t>四川亚大塑料制品有限公司</t>
  </si>
  <si>
    <t>91510100743642311T</t>
  </si>
  <si>
    <t>都江堰市天府大道358号</t>
  </si>
  <si>
    <t>奎光塔街道</t>
  </si>
  <si>
    <t>四川华都核设备制造有限公司</t>
  </si>
  <si>
    <t>91510181674303286P</t>
  </si>
  <si>
    <t>通用设备制造业</t>
  </si>
  <si>
    <t>都江堰市经济开发区龙翔路5号</t>
  </si>
  <si>
    <t>都江堰经济开发区</t>
  </si>
  <si>
    <t>四川普什宁江机床有限公司</t>
  </si>
  <si>
    <t>915101817949028069</t>
  </si>
  <si>
    <t>都江堰市永安道到南一段179号</t>
  </si>
  <si>
    <t>奎光塔街道办</t>
  </si>
  <si>
    <t>成都考斯特车桥制造有限责任公司</t>
  </si>
  <si>
    <t>915101816936985868</t>
  </si>
  <si>
    <t>汽车制造业</t>
  </si>
  <si>
    <t>四川省成都市都江堰市四川都江堰经济开发区泰兴大道11号</t>
  </si>
  <si>
    <t>四川久源机械制造有限公司</t>
  </si>
  <si>
    <t>9151018155644060X6</t>
  </si>
  <si>
    <t>金属制品业</t>
  </si>
  <si>
    <t>都江堰奎光塔街道灌温路1669号</t>
  </si>
  <si>
    <t>成都华科阀门制造有限公司</t>
  </si>
  <si>
    <t>91510181720356013G</t>
  </si>
  <si>
    <t>四川省成都市都江堰市科技产业区灌温路68号</t>
  </si>
  <si>
    <t>奎光街道办</t>
  </si>
  <si>
    <t>成都恒诚商品混凝土有限公司</t>
  </si>
  <si>
    <t xml:space="preserve">91510181681817576Q  </t>
  </si>
  <si>
    <t xml:space="preserve">都江堰市经济开发区金江村一组 </t>
  </si>
  <si>
    <t>都江堰市航都商品混凝土工程有限公司</t>
  </si>
  <si>
    <t>915101816845596212</t>
  </si>
  <si>
    <t>聚源镇泉水村</t>
  </si>
  <si>
    <t>十组40号</t>
  </si>
  <si>
    <t>四川恒瑞通达生物科技有限公司</t>
  </si>
  <si>
    <t>915101815849505860</t>
  </si>
  <si>
    <t>都江堰市金藤大道2号</t>
  </si>
  <si>
    <t>都江堰光明光电材料有限责任公司</t>
  </si>
  <si>
    <t>915101817253529198</t>
  </si>
  <si>
    <t>都江堰市经济开发区光泰路10号</t>
  </si>
  <si>
    <t>四川省成都市都江堰市四川都江堰经济开发区</t>
  </si>
  <si>
    <t xml:space="preserve">否 </t>
  </si>
  <si>
    <t>中国电建集团都江电力设备有限公司</t>
  </si>
  <si>
    <t>91510181202761342Y</t>
  </si>
  <si>
    <t>专用设备制造业</t>
  </si>
  <si>
    <t>四川都江堰市蒲阳镇泰兴大道3号</t>
  </si>
  <si>
    <t>四川都江堰市蒲阳街道</t>
  </si>
  <si>
    <t>四川天府防火材料有限公司</t>
  </si>
  <si>
    <t>91510181762292724G</t>
  </si>
  <si>
    <t>四川省成都市都江堰市四川都江堰经济开发区拉法基大道16号</t>
  </si>
  <si>
    <t xml:space="preserve"> </t>
  </si>
  <si>
    <t>中鹄科技有限公司</t>
  </si>
  <si>
    <t>91510181679665315N</t>
  </si>
  <si>
    <t>四川省成都市都江堰市四川都江堰经济开发区蒲阳大道1358号</t>
  </si>
  <si>
    <t>四川都江堰经济开发区（青城山旅游装备产业功能区）</t>
  </si>
  <si>
    <t>成都晨航磁业有限公司</t>
  </si>
  <si>
    <t>91510181331931432W</t>
  </si>
  <si>
    <t>四川省成都市都江堰市四川都江堰经济开发区泰兴大道17号</t>
  </si>
  <si>
    <t>青城山旅游装备产业功能区</t>
  </si>
  <si>
    <t>四川恒创特种纤维有限公司</t>
  </si>
  <si>
    <t>915101007436214811</t>
  </si>
  <si>
    <t>纺织业</t>
  </si>
  <si>
    <t>四川省成都市都江堰经济开发区上阳街498号</t>
  </si>
  <si>
    <t>四川都工机械有限公司</t>
  </si>
  <si>
    <t>91510181788132526K</t>
  </si>
  <si>
    <t>都江堰市经济开发区凤鸣路7号</t>
  </si>
  <si>
    <t>四川齐力绿源水处理科技有限公司</t>
  </si>
  <si>
    <t>915101813429838448</t>
  </si>
  <si>
    <t>都江堰市经济开发区堰华路609号</t>
  </si>
  <si>
    <t>四川省成都市都江堰市蒲阳街道</t>
  </si>
  <si>
    <t>成都锐起环保科技有限公司</t>
  </si>
  <si>
    <t>915101817587905951</t>
  </si>
  <si>
    <t>四川省成都市都江堰经济开发区同心路1号</t>
  </si>
  <si>
    <t>青城山旅游装备产能工业区</t>
  </si>
  <si>
    <t>都江堰瑞泰科技有限公司</t>
  </si>
  <si>
    <t>9151018179782310XF</t>
  </si>
  <si>
    <t>都江堰市蒲阳镇太阳岛路4号</t>
  </si>
  <si>
    <t>四川都江堰经济开发区</t>
  </si>
  <si>
    <t>四川都江铸造有限责任公司</t>
  </si>
  <si>
    <t>91510181202756906M</t>
  </si>
  <si>
    <t>都江堰市崇义镇新马路下街8号</t>
  </si>
  <si>
    <t>聚源镇</t>
  </si>
  <si>
    <t>都江堰市鑫奥岩土锚固材料有限公司</t>
  </si>
  <si>
    <t>91510181771229866Q</t>
  </si>
  <si>
    <t>都江堰市金藤大道13号</t>
  </si>
  <si>
    <t>蒲阳工业园区</t>
  </si>
  <si>
    <t>四川渝拓橡塑工程有限公司</t>
  </si>
  <si>
    <t>91510181746413418X</t>
  </si>
  <si>
    <t>四川省成都市都江堰市四川都江堰经济开发区泰兴大道26号</t>
  </si>
  <si>
    <t>都江堰宏鑫商品混凝土工程有限公司</t>
  </si>
  <si>
    <t>91510181689013695D</t>
  </si>
  <si>
    <t>四川省成都市都江堰市崇义镇江安村六组</t>
  </si>
  <si>
    <t>江安村6组</t>
  </si>
  <si>
    <t>成都瑞华机械制造有限责任公司</t>
  </si>
  <si>
    <t>915101817801276932</t>
  </si>
  <si>
    <t>都江堰市蒲阳镇金凤路358号</t>
  </si>
  <si>
    <t>市级</t>
  </si>
  <si>
    <t>四川康特能药业有限公司</t>
  </si>
  <si>
    <t>91510104740340051Y</t>
  </si>
  <si>
    <t>四川省成都市都江堰市四川都江堰经济开发区紫金路1号</t>
  </si>
  <si>
    <t>四川中旺科技有限公司</t>
  </si>
  <si>
    <t>91510181396592873H</t>
  </si>
  <si>
    <t>都江堰市经济开发区金藤大道4号</t>
  </si>
  <si>
    <t>都江堰市蒲阳街道</t>
  </si>
  <si>
    <t>四川长和华锂科技有限公司</t>
  </si>
  <si>
    <t>91510181663010701E</t>
  </si>
  <si>
    <t>都江经济开发区凤鸣路2号</t>
  </si>
  <si>
    <t>四川瑞天光学有限责任公司</t>
  </si>
  <si>
    <t>915101815826033458</t>
  </si>
  <si>
    <t>制造业</t>
  </si>
  <si>
    <t>都江堰市蒲阳经济开发区同心路66号</t>
  </si>
  <si>
    <t>蒲阳街道办</t>
  </si>
  <si>
    <t>都江堰市金盾防护设备有限责任公司</t>
  </si>
  <si>
    <t>915101817092602994</t>
  </si>
  <si>
    <t>都江堰市蒲阳工业区泰兴大道21号</t>
  </si>
  <si>
    <t>成都天城精密机械有限公司</t>
  </si>
  <si>
    <t>915101810724263424</t>
  </si>
  <si>
    <t>C3391</t>
  </si>
  <si>
    <t>四川省成都市都江堰市四川都江堰经济开发区干河子路202号</t>
  </si>
  <si>
    <t xml:space="preserve">无 </t>
  </si>
  <si>
    <t>四川炬科光学科技有限公司</t>
  </si>
  <si>
    <t>91510181MA6CG8BJ30</t>
  </si>
  <si>
    <t>C40</t>
  </si>
  <si>
    <t>都江堰经济开发区泰兴大道18号</t>
  </si>
  <si>
    <t>蒲阳镇金凤社区</t>
  </si>
  <si>
    <t>行业</t>
  </si>
  <si>
    <t xml:space="preserve"> 四川中金医药包装有限公司</t>
  </si>
  <si>
    <t>91510181749719519C</t>
  </si>
  <si>
    <t>都江堰市经济开发区九鼎大道11号</t>
  </si>
  <si>
    <t>都江堰市煜杰建材有限公司</t>
  </si>
  <si>
    <t>915101816653289753</t>
  </si>
  <si>
    <t>都江堰市蒲阳镇堰华路624号</t>
  </si>
  <si>
    <t>四川固康药业有限责任公司</t>
  </si>
  <si>
    <t>91510181057490557M</t>
  </si>
  <si>
    <t>都江堰经济开发区泰兴大道20号</t>
  </si>
  <si>
    <t>成都展新电熔耐火材料有限公司</t>
  </si>
  <si>
    <t>91510181755967893R</t>
  </si>
  <si>
    <t>都江堰天马镇</t>
  </si>
  <si>
    <t>驾虹社区共和路90号</t>
  </si>
  <si>
    <t>四川都江堰金马木质防火门有限公司</t>
  </si>
  <si>
    <t>9151018162187224XR</t>
  </si>
  <si>
    <t>都江堰市天马镇</t>
  </si>
  <si>
    <t>仙鹤社区7组</t>
  </si>
  <si>
    <t>四川岷阳精机制造有限公司</t>
  </si>
  <si>
    <t>9151018169885164XK</t>
  </si>
  <si>
    <t>九鼎大道14号</t>
  </si>
  <si>
    <t>青城山旅游装备功能区</t>
  </si>
  <si>
    <t>四川雅泰建材有限公司</t>
  </si>
  <si>
    <t>91510181080614597Q</t>
  </si>
  <si>
    <t>C2929 塑料零件及其他塑料制品制造</t>
  </si>
  <si>
    <t>都江堰市泰兴大道27号</t>
  </si>
  <si>
    <t>都江堰工业园区</t>
  </si>
  <si>
    <t>成都智琪食品有限责任公司</t>
  </si>
  <si>
    <t>91510181577361329P</t>
  </si>
  <si>
    <t>食品制造业</t>
  </si>
  <si>
    <t>都江堰市经济开发区就业创业基地7-1号厂房</t>
  </si>
  <si>
    <t>蒲阳</t>
  </si>
  <si>
    <t>都江堰市江宁机械有限公司</t>
  </si>
  <si>
    <t>都江堰市经济开发区泰兴大道16号</t>
  </si>
  <si>
    <t>都江堰市超越机械制造有限公司</t>
  </si>
  <si>
    <t>91510181202760163H</t>
  </si>
  <si>
    <t>都江堰市石羊镇工业大道60号</t>
  </si>
  <si>
    <t>石羊镇</t>
  </si>
  <si>
    <t>都江堰宁江宗汇精密小型蜗杆有限责任公司</t>
  </si>
  <si>
    <t>91510181765360497F</t>
  </si>
  <si>
    <t>都江堰市蒲阳大道1359号</t>
  </si>
  <si>
    <t>银杏街道办</t>
  </si>
  <si>
    <t>有</t>
  </si>
  <si>
    <t>四川鑫大福门业有限公司</t>
  </si>
  <si>
    <t>91510181L14397638L</t>
  </si>
  <si>
    <t>家具行业</t>
  </si>
  <si>
    <t>四川省成都市都江堰市永丰街道办永寿社区十三组</t>
  </si>
  <si>
    <t>幸福街道办</t>
  </si>
  <si>
    <t>四川都钢钢铁集团股份有限公司</t>
  </si>
  <si>
    <t>915101007528219871</t>
  </si>
  <si>
    <t>3120
3130</t>
  </si>
  <si>
    <t>成都市都江堰市天马镇童子山
四川都江堰经济技术开发区团结路78号</t>
  </si>
  <si>
    <t>四川都江堰经济技术开发区</t>
  </si>
  <si>
    <t>都江堰市聚益炭素有限公司</t>
  </si>
  <si>
    <t>91510181749738285E</t>
  </si>
  <si>
    <t>都江堰市凤鸣路1号</t>
  </si>
  <si>
    <t>青城山旅游装备产业园</t>
  </si>
  <si>
    <t>都江堰市南方真空实业有限公司</t>
  </si>
  <si>
    <t>91510181720300992N</t>
  </si>
  <si>
    <t>都江堰市蒲阳镇经开区泰兴大道25号</t>
  </si>
  <si>
    <t>经开区</t>
  </si>
  <si>
    <t>成都铁城精密铸造有限公司</t>
  </si>
  <si>
    <t>91510181765366362J</t>
  </si>
  <si>
    <t>都江堰市蒲阳镇双柏村6组42号</t>
  </si>
  <si>
    <t>蒲阳街道</t>
  </si>
  <si>
    <t>四川上药申都中药有限公司</t>
  </si>
  <si>
    <t>91510181684553908B</t>
  </si>
  <si>
    <t>农业</t>
  </si>
  <si>
    <t>四川省成都市都江堰市四川都江堰经济开发区堰华路614号</t>
  </si>
  <si>
    <t>都江堰川相铝业有限公司</t>
  </si>
  <si>
    <t>91510181MA6CBFNF9R</t>
  </si>
  <si>
    <t>四川省成都市都江堰市泰兴大道10号</t>
  </si>
  <si>
    <t>都江堰市恒通磁电有限公司</t>
  </si>
  <si>
    <t>91510181755999641Q</t>
  </si>
  <si>
    <t>都江堰市蒲阳镇双柏社区7组44号</t>
  </si>
  <si>
    <t>四川康能电气股份有限公司</t>
  </si>
  <si>
    <t>91510181693656386F</t>
  </si>
  <si>
    <t>都江堰市经济开发区堰华路616号</t>
  </si>
  <si>
    <t>蒲阳镇</t>
  </si>
  <si>
    <t xml:space="preserve"> 否</t>
  </si>
  <si>
    <t>四川蜀腾母线有限公司</t>
  </si>
  <si>
    <t>9151018139691334X6</t>
  </si>
  <si>
    <t>四川省成都市都江堰市经济开发区拉法基大道5号</t>
  </si>
  <si>
    <t>青城山旅游装备产业功能区
都江堰蒲阳街道</t>
  </si>
  <si>
    <t>四川第尔电气成套设备有限公司</t>
  </si>
  <si>
    <t>91501181MA6C92UB45</t>
  </si>
  <si>
    <t>都江堰市都江堰经济开发区拉法基大道5号</t>
  </si>
  <si>
    <t>成都创奇汽车制造有限公司</t>
  </si>
  <si>
    <t>915101817497129822</t>
  </si>
  <si>
    <t>都江堰市聚源镇崇义新马路上街101号</t>
  </si>
  <si>
    <t>都江堰市聚源镇</t>
  </si>
  <si>
    <t>都江堰建业安防火门科技有限公司</t>
  </si>
  <si>
    <t>91510181790015695H</t>
  </si>
  <si>
    <t>都江堰市经济开发区龙翔路6号</t>
  </si>
  <si>
    <t>都江堰市云艺钙业有限责任公司</t>
  </si>
  <si>
    <t>91510181621871896J</t>
  </si>
  <si>
    <t>都江堰市经开区泰兴大道15号</t>
  </si>
  <si>
    <t>成都精容电子有限公司</t>
  </si>
  <si>
    <t>915101816721755405</t>
  </si>
  <si>
    <t>四川成都都江堰经济开发区九鼎大道</t>
  </si>
  <si>
    <t>成都科力达包装有限公司</t>
  </si>
  <si>
    <t>91510181556409960M</t>
  </si>
  <si>
    <t>蒲阳镇经济开发区泰兴大道</t>
  </si>
  <si>
    <t>成都雪国高榕生物科技有限公司</t>
  </si>
  <si>
    <t>91510100693653740F</t>
  </si>
  <si>
    <t>四川省成都市都江堰市经济开发区泰兴大道36号</t>
  </si>
  <si>
    <t>都江堰市建星机械有限公司</t>
  </si>
  <si>
    <t>915101812027638075</t>
  </si>
  <si>
    <t>四川省成都市都江堰市青城山镇泊江社区五组</t>
  </si>
  <si>
    <t>青城山镇</t>
  </si>
  <si>
    <t>都江堰盛卉钢构有限公司</t>
  </si>
  <si>
    <t>91510181684552091L</t>
  </si>
  <si>
    <t>都江堰市蒲阳工业园区金藤大道4号</t>
  </si>
  <si>
    <t>四川德普铝业科技有限公司</t>
  </si>
  <si>
    <t>915101816771643811</t>
  </si>
  <si>
    <t>四川省都江堰市经济开发区龙翔路2号</t>
  </si>
  <si>
    <t>都江堰铮达商品混凝土有限公司</t>
  </si>
  <si>
    <t>915101816743011335</t>
  </si>
  <si>
    <t>都江堰经济开发区金江村四组</t>
  </si>
  <si>
    <t>四川恒鑫丽泰新材料科技有限公司</t>
  </si>
  <si>
    <t>91510181327428615G</t>
  </si>
  <si>
    <t>塑料制品</t>
  </si>
  <si>
    <t>四川省成都市都江堰市蒲阳镇经济开发区金腾大道11号</t>
  </si>
  <si>
    <t>四川传奇食品有限公司</t>
  </si>
  <si>
    <t>91510181574614693H</t>
  </si>
  <si>
    <t>四川省成都市都江堰市都江堰经济开发区</t>
  </si>
  <si>
    <t>浦阳街道</t>
  </si>
  <si>
    <t>都江堰市天兴硅业有限责任公司</t>
  </si>
  <si>
    <t>都江堰经济开发区拉法基大道13号</t>
  </si>
  <si>
    <t>成都市乐的家居有限公司</t>
  </si>
  <si>
    <t>91510181677171389U</t>
  </si>
  <si>
    <t>家具制造业</t>
  </si>
  <si>
    <t>四川省成都市四川都江堰蒲阳镇经济开发区团结路32号</t>
  </si>
  <si>
    <t>蒲阳镇经济开发区</t>
  </si>
  <si>
    <t>四川纽赛特工业机器人制造有限公司</t>
  </si>
  <si>
    <t>91510181MA61R8DA29</t>
  </si>
  <si>
    <t>都江堰市经济开发区同心路8号</t>
  </si>
  <si>
    <t>青城山旅游装备工业园</t>
  </si>
  <si>
    <t>成都市喜币亿光学仪器有限公司</t>
  </si>
  <si>
    <t>91510181064348866L</t>
  </si>
  <si>
    <t>都江堰市蒲阳镇堰华路615号中小企业园区7-1</t>
  </si>
  <si>
    <t>四川鑫福石油化工设备制造有限责任公司</t>
  </si>
  <si>
    <t>91510181MA61UFXF6P</t>
  </si>
  <si>
    <t>四川省都江堰市经济开发区堰华路609号</t>
  </si>
  <si>
    <t>成都格林斯奇机电设备有限公司</t>
  </si>
  <si>
    <t>91510181780124927J</t>
  </si>
  <si>
    <t>都江堰市经济开发区上阳街404号</t>
  </si>
  <si>
    <t xml:space="preserve"> 是</t>
  </si>
  <si>
    <t>四川同正堂中药饮片有限公司</t>
  </si>
  <si>
    <t>91510181MA61REGN48</t>
  </si>
  <si>
    <t>四川省成都市都江堰市四川都江堰经济开发区堰华路618号8栋2层</t>
  </si>
  <si>
    <t>都江堰华泰伟业食品有限责任公司</t>
  </si>
  <si>
    <t>91510181396147040T</t>
  </si>
  <si>
    <t>都江堰市都江堰经济开发区金凤路177号</t>
  </si>
  <si>
    <t>四川京都龙泰科技有限公司</t>
  </si>
  <si>
    <t>9151018158757060xc</t>
  </si>
  <si>
    <t>成都市四川都江堰经开区干河子路395号</t>
  </si>
  <si>
    <t>四川宏康源药业有限公司</t>
  </si>
  <si>
    <t>91510181MA61T9YH7F</t>
  </si>
  <si>
    <t>都江堰市泰兴大道38号10栋1-2层</t>
  </si>
  <si>
    <t>都江堰市钧福塑料有限责任公司</t>
  </si>
  <si>
    <t>91510181794936010E</t>
  </si>
  <si>
    <t>都江堰市经济开发区上阳街412号</t>
  </si>
  <si>
    <t>四川翼方中药饮片有限公司</t>
  </si>
  <si>
    <t>91510181MA6CCB9Q4L</t>
  </si>
  <si>
    <t>四川省成都市都江堰市石羊镇竹瓦社区9组66号</t>
  </si>
  <si>
    <t>竹瓦社区</t>
  </si>
  <si>
    <t>成都兴林纺织有限公司</t>
  </si>
  <si>
    <t>915101817686355640</t>
  </si>
  <si>
    <t>成都市都江堰胥家镇</t>
  </si>
  <si>
    <t>实践社区三组</t>
  </si>
  <si>
    <t>四川蓉开电气成套设备有限公司</t>
  </si>
  <si>
    <t>91510181331962108R</t>
  </si>
  <si>
    <t>四川省成都市都江堰市四川都江堰经济开发区拉法基大道</t>
  </si>
  <si>
    <t>青城山旅游装备园区</t>
  </si>
  <si>
    <t>成都市跃民药业有限公司</t>
  </si>
  <si>
    <t>91510181064341760R</t>
  </si>
  <si>
    <t>都江堰经济开发区金凤路360号</t>
  </si>
  <si>
    <t>四川富士鑫电梯有限公司</t>
  </si>
  <si>
    <t>91510181590461631C</t>
  </si>
  <si>
    <t>四川省成都市都江堰市四川都江堰经济开发区光泰路9号</t>
  </si>
  <si>
    <t xml:space="preserve"> 四川省绿野生物制药有限公司</t>
  </si>
  <si>
    <t>91510000744693022W</t>
  </si>
  <si>
    <t>C2740</t>
  </si>
  <si>
    <t>都江堰市聚源镇新华社区一组</t>
  </si>
  <si>
    <t>新华社区</t>
  </si>
  <si>
    <t>都江堰市朝辉门业有限责任公司</t>
  </si>
  <si>
    <t>9151018120275882L</t>
  </si>
  <si>
    <t>都江堰市崇义镇界牌村5组28号</t>
  </si>
  <si>
    <t>都江堰拉法基水泥有限公司</t>
  </si>
  <si>
    <t>91510181710922477L</t>
  </si>
  <si>
    <t>都江堰市经开区九鼎大道21号</t>
  </si>
  <si>
    <t>成都市长盛包装制品有限责任公司</t>
  </si>
  <si>
    <t>91510181556447460N</t>
  </si>
  <si>
    <t>四川成都都江堰经 济开发区泰兴大道上段上海创业园</t>
  </si>
  <si>
    <t>都江堰蒲阳街道</t>
  </si>
  <si>
    <t>四川道勤切削工具有限公司</t>
  </si>
  <si>
    <t>91510181MA6C6R7J5W</t>
  </si>
  <si>
    <t>四川省成都市都江堰市四川都江堰经济开发区金凤路175号</t>
  </si>
  <si>
    <t>成都汇道堂中药饮片有限责任公司</t>
  </si>
  <si>
    <t>915101815826117243</t>
  </si>
  <si>
    <t>四川省成都市都江堰市堰华路613号</t>
  </si>
  <si>
    <t>都江堰市中小企业园</t>
  </si>
  <si>
    <t>都江堰百年匠人家具有限公司</t>
  </si>
  <si>
    <t>91510181MA61UNM803</t>
  </si>
  <si>
    <t>都江堰市玉堂街道永胜社区8组</t>
  </si>
  <si>
    <t>都江堰市玉堂街道</t>
  </si>
  <si>
    <t>都江堰市中亚有机玻璃有限责任公司</t>
  </si>
  <si>
    <t>91510181621871634T</t>
  </si>
  <si>
    <t>都江堰市天马镇童子山一组</t>
  </si>
  <si>
    <t>童山村</t>
  </si>
  <si>
    <t>都江堰清天新材料技术有限责任公司</t>
  </si>
  <si>
    <t>9151018177452545XM</t>
  </si>
  <si>
    <t>四川都江堰市灌温路100号</t>
  </si>
  <si>
    <t>都江堰奎光塔街道办</t>
  </si>
  <si>
    <t>成都海成远创科技有限公司</t>
  </si>
  <si>
    <t>91510112MA61U6D602</t>
  </si>
  <si>
    <t>四川省成都市都江堰市经济开发区</t>
  </si>
  <si>
    <t>蒲阳镇蟠龙社区</t>
  </si>
  <si>
    <t>四川祥恒包装制品有限公司</t>
  </si>
  <si>
    <t>91510181577351497N</t>
  </si>
  <si>
    <t>四川省都江堰市经开区九鼎大道12号</t>
  </si>
  <si>
    <t>蒲阳街道经济开发区</t>
  </si>
  <si>
    <t>都江堰市岷江油脂有限责任公司</t>
  </si>
  <si>
    <t>91510181709260918G</t>
  </si>
  <si>
    <t>四川省成都市都江堰市经济开发区上阳街239号</t>
  </si>
  <si>
    <t>成都承新科技有限公司</t>
  </si>
  <si>
    <t>91510181052515858K</t>
  </si>
  <si>
    <t>成都兴世伟门业有限公司</t>
  </si>
  <si>
    <t>91510181551092706G</t>
  </si>
  <si>
    <t>都江堰市聚源镇崇义社区界牌村五组29号</t>
  </si>
  <si>
    <t>崇义街道</t>
  </si>
  <si>
    <t>成都市都江堰春盛中药饮片股份有限公司</t>
  </si>
  <si>
    <t>91510100684561633w</t>
  </si>
  <si>
    <t>都江堰市经济开发区金藤大道15号</t>
  </si>
  <si>
    <t>都江堰福润肉类加工有限公司</t>
  </si>
  <si>
    <t>91510181762258470L</t>
  </si>
  <si>
    <t>都江堰市灌温路1801号</t>
  </si>
  <si>
    <t>成都恒达光学有限公司</t>
  </si>
  <si>
    <t>91510181202770361E</t>
  </si>
  <si>
    <t>四川省成都市都江堰市四川都江堰市经济开发区光泰路12号</t>
  </si>
  <si>
    <t>四川都江堰市经济开发区光泰路12号</t>
  </si>
  <si>
    <t>成都宁江科技有限公司</t>
  </si>
  <si>
    <t>91510181574642686J</t>
  </si>
  <si>
    <t>都江堰市永安道到南一段180号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</si>
</sst>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_ "/>
    <numFmt numFmtId="43" formatCode="_ * #,##0.00_ ;_ * \-#,##0.00_ ;_ * &quot;-&quot;??_ ;_ @_ 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333333"/>
      <name val="仿宋"/>
      <charset val="134"/>
    </font>
    <font>
      <sz val="11"/>
      <name val="仿宋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4" borderId="6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13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0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107"/>
  <sheetViews>
    <sheetView tabSelected="1" zoomScale="115" zoomScaleNormal="115" topLeftCell="A76" workbookViewId="0">
      <pane xSplit="2" topLeftCell="C1" activePane="topRight" state="frozen"/>
      <selection/>
      <selection pane="topRight" activeCell="T108" sqref="T108"/>
    </sheetView>
  </sheetViews>
  <sheetFormatPr defaultColWidth="9" defaultRowHeight="13.5"/>
  <cols>
    <col min="1" max="1" width="8.25" style="1" customWidth="1"/>
    <col min="2" max="2" width="44.1666666666667" style="1" customWidth="1"/>
    <col min="3" max="3" width="23.8916666666667" style="1" customWidth="1"/>
    <col min="4" max="4" width="35.275" style="1" customWidth="1"/>
    <col min="5" max="5" width="13.75" style="1" customWidth="1"/>
    <col min="6" max="6" width="20" style="1" customWidth="1"/>
    <col min="7" max="7" width="16.8666666666667" style="1" customWidth="1"/>
    <col min="8" max="13" width="11.25" style="1" customWidth="1"/>
    <col min="14" max="19" width="10.3666666666667" style="1" customWidth="1"/>
    <col min="20" max="21" width="11" style="1" customWidth="1"/>
    <col min="22" max="22" width="9" style="1" customWidth="1"/>
    <col min="23" max="23" width="11.1333333333333" style="2" customWidth="1"/>
    <col min="24" max="24" width="6.73333333333333" style="1" customWidth="1"/>
    <col min="25" max="25" width="10.3833333333333" style="3" customWidth="1"/>
    <col min="26" max="26" width="12.0166666666667" style="3" customWidth="1"/>
    <col min="27" max="30" width="13.8666666666667" style="3" customWidth="1"/>
    <col min="31" max="33" width="17.75" style="1" customWidth="1"/>
    <col min="34" max="34" width="17.75" style="4" customWidth="1"/>
    <col min="35" max="39" width="15" style="1" customWidth="1"/>
    <col min="40" max="40" width="9" style="1" customWidth="1"/>
    <col min="41" max="42" width="12.1333333333333" style="5" customWidth="1"/>
    <col min="43" max="48" width="9" style="5" customWidth="1"/>
    <col min="49" max="51" width="10.3666666666667" style="5" customWidth="1"/>
    <col min="52" max="52" width="10.3666666666667" style="6" customWidth="1"/>
    <col min="53" max="61" width="10.3666666666667" style="5" customWidth="1"/>
    <col min="62" max="62" width="9.36666666666667" style="5" customWidth="1"/>
    <col min="63" max="65" width="12" style="5" customWidth="1"/>
    <col min="66" max="66" width="11.3916666666667" style="7" customWidth="1"/>
    <col min="67" max="16384" width="9" style="7"/>
  </cols>
  <sheetData>
    <row r="1" ht="27" spans="1:65">
      <c r="A1" s="8" t="s">
        <v>0</v>
      </c>
      <c r="B1" s="9" t="s">
        <v>1</v>
      </c>
      <c r="C1" s="9"/>
      <c r="D1" s="9"/>
      <c r="E1" s="9"/>
      <c r="F1" s="9"/>
      <c r="G1" s="9"/>
      <c r="H1" s="8" t="s">
        <v>2</v>
      </c>
      <c r="I1" s="8"/>
      <c r="J1" s="8" t="s">
        <v>3</v>
      </c>
      <c r="K1" s="8"/>
      <c r="L1" s="8" t="s">
        <v>4</v>
      </c>
      <c r="M1" s="8"/>
      <c r="N1" s="8" t="s">
        <v>5</v>
      </c>
      <c r="O1" s="8"/>
      <c r="P1" s="8"/>
      <c r="Q1" s="8"/>
      <c r="R1" s="8"/>
      <c r="S1" s="8"/>
      <c r="T1" s="8"/>
      <c r="U1" s="8"/>
      <c r="V1" s="9" t="s">
        <v>6</v>
      </c>
      <c r="W1" s="9"/>
      <c r="X1" s="9"/>
      <c r="Y1" s="9" t="s">
        <v>7</v>
      </c>
      <c r="Z1" s="9"/>
      <c r="AA1" s="9"/>
      <c r="AB1" s="9"/>
      <c r="AC1" s="9"/>
      <c r="AD1" s="9"/>
      <c r="AE1" s="9" t="s">
        <v>8</v>
      </c>
      <c r="AF1" s="9"/>
      <c r="AG1" s="23" t="s">
        <v>9</v>
      </c>
      <c r="AH1" s="24"/>
      <c r="AI1" s="9" t="s">
        <v>10</v>
      </c>
      <c r="AJ1" s="9"/>
      <c r="AK1" s="9"/>
      <c r="AL1" s="9"/>
      <c r="AM1" s="9"/>
      <c r="AN1" s="9"/>
      <c r="AO1" s="9" t="s">
        <v>11</v>
      </c>
      <c r="AP1" s="9"/>
      <c r="AQ1" s="9"/>
      <c r="AR1" s="9"/>
      <c r="AS1" s="9"/>
      <c r="AT1" s="9"/>
      <c r="AU1" s="9" t="s">
        <v>12</v>
      </c>
      <c r="AV1" s="9"/>
      <c r="AW1" s="9"/>
      <c r="AX1" s="9"/>
      <c r="AY1" s="9"/>
      <c r="AZ1" s="8" t="s">
        <v>13</v>
      </c>
      <c r="BA1" s="8"/>
      <c r="BB1" s="10" t="s">
        <v>14</v>
      </c>
      <c r="BC1" s="10"/>
      <c r="BD1" s="10"/>
      <c r="BE1" s="9" t="s">
        <v>15</v>
      </c>
      <c r="BF1" s="9"/>
      <c r="BG1" s="9"/>
      <c r="BH1" s="9" t="s">
        <v>16</v>
      </c>
      <c r="BI1" s="9"/>
      <c r="BJ1" s="9"/>
      <c r="BK1" s="10" t="s">
        <v>17</v>
      </c>
      <c r="BL1" s="10" t="s">
        <v>18</v>
      </c>
      <c r="BM1" s="10" t="s">
        <v>19</v>
      </c>
    </row>
    <row r="2" ht="67.5" spans="1:65">
      <c r="A2" s="8" t="s">
        <v>20</v>
      </c>
      <c r="B2" s="9" t="s">
        <v>21</v>
      </c>
      <c r="C2" s="9" t="s">
        <v>22</v>
      </c>
      <c r="D2" s="9" t="s">
        <v>23</v>
      </c>
      <c r="E2" s="8" t="s">
        <v>24</v>
      </c>
      <c r="F2" s="9" t="s">
        <v>25</v>
      </c>
      <c r="G2" s="8" t="s">
        <v>26</v>
      </c>
      <c r="H2" s="8" t="s">
        <v>27</v>
      </c>
      <c r="I2" s="8" t="s">
        <v>28</v>
      </c>
      <c r="J2" s="8" t="s">
        <v>29</v>
      </c>
      <c r="K2" s="8" t="s">
        <v>30</v>
      </c>
      <c r="L2" s="8" t="s">
        <v>31</v>
      </c>
      <c r="M2" s="8" t="s">
        <v>32</v>
      </c>
      <c r="N2" s="8" t="s">
        <v>33</v>
      </c>
      <c r="O2" s="17" t="s">
        <v>34</v>
      </c>
      <c r="P2" s="8" t="s">
        <v>35</v>
      </c>
      <c r="Q2" s="8" t="s">
        <v>36</v>
      </c>
      <c r="R2" s="8" t="s">
        <v>37</v>
      </c>
      <c r="S2" s="8" t="s">
        <v>38</v>
      </c>
      <c r="T2" s="8" t="s">
        <v>39</v>
      </c>
      <c r="U2" s="8" t="s">
        <v>40</v>
      </c>
      <c r="V2" s="8" t="s">
        <v>41</v>
      </c>
      <c r="W2" s="18" t="s">
        <v>42</v>
      </c>
      <c r="X2" s="9" t="s">
        <v>43</v>
      </c>
      <c r="Y2" s="21" t="s">
        <v>44</v>
      </c>
      <c r="Z2" s="22" t="s">
        <v>45</v>
      </c>
      <c r="AA2" s="22" t="s">
        <v>46</v>
      </c>
      <c r="AB2" s="22" t="s">
        <v>47</v>
      </c>
      <c r="AC2" s="9" t="s">
        <v>48</v>
      </c>
      <c r="AD2" s="9" t="s">
        <v>49</v>
      </c>
      <c r="AE2" s="9" t="s">
        <v>50</v>
      </c>
      <c r="AF2" s="8" t="s">
        <v>51</v>
      </c>
      <c r="AG2" s="25" t="s">
        <v>52</v>
      </c>
      <c r="AH2" s="26" t="s">
        <v>53</v>
      </c>
      <c r="AI2" s="8" t="s">
        <v>54</v>
      </c>
      <c r="AJ2" s="9" t="s">
        <v>55</v>
      </c>
      <c r="AK2" s="9" t="s">
        <v>56</v>
      </c>
      <c r="AL2" s="9" t="s">
        <v>57</v>
      </c>
      <c r="AM2" s="8" t="s">
        <v>58</v>
      </c>
      <c r="AN2" s="8" t="s">
        <v>59</v>
      </c>
      <c r="AO2" s="9" t="s">
        <v>60</v>
      </c>
      <c r="AP2" s="8" t="s">
        <v>61</v>
      </c>
      <c r="AQ2" s="8" t="s">
        <v>62</v>
      </c>
      <c r="AR2" s="8" t="s">
        <v>63</v>
      </c>
      <c r="AS2" s="8" t="s">
        <v>64</v>
      </c>
      <c r="AT2" s="8" t="s">
        <v>65</v>
      </c>
      <c r="AU2" s="8" t="s">
        <v>66</v>
      </c>
      <c r="AV2" s="8" t="s">
        <v>67</v>
      </c>
      <c r="AW2" s="8" t="s">
        <v>68</v>
      </c>
      <c r="AX2" s="21" t="s">
        <v>69</v>
      </c>
      <c r="AY2" s="21" t="s">
        <v>70</v>
      </c>
      <c r="AZ2" s="21" t="s">
        <v>71</v>
      </c>
      <c r="BA2" s="9" t="s">
        <v>72</v>
      </c>
      <c r="BB2" s="8" t="s">
        <v>73</v>
      </c>
      <c r="BC2" s="8" t="s">
        <v>74</v>
      </c>
      <c r="BD2" s="23" t="s">
        <v>75</v>
      </c>
      <c r="BE2" s="8" t="s">
        <v>76</v>
      </c>
      <c r="BF2" s="8" t="s">
        <v>77</v>
      </c>
      <c r="BG2" s="22" t="s">
        <v>78</v>
      </c>
      <c r="BH2" s="8" t="s">
        <v>79</v>
      </c>
      <c r="BI2" s="9" t="s">
        <v>80</v>
      </c>
      <c r="BJ2" s="9" t="s">
        <v>81</v>
      </c>
      <c r="BK2" s="9" t="s">
        <v>82</v>
      </c>
      <c r="BL2" s="9" t="s">
        <v>83</v>
      </c>
      <c r="BM2" s="9" t="s">
        <v>84</v>
      </c>
    </row>
    <row r="3" ht="27" spans="1:65">
      <c r="A3" s="8" t="s">
        <v>85</v>
      </c>
      <c r="B3" s="9"/>
      <c r="C3" s="9"/>
      <c r="D3" s="9"/>
      <c r="E3" s="8"/>
      <c r="F3" s="9"/>
      <c r="G3" s="8"/>
      <c r="H3" s="8" t="s">
        <v>86</v>
      </c>
      <c r="I3" s="8" t="s">
        <v>86</v>
      </c>
      <c r="J3" s="8" t="s">
        <v>86</v>
      </c>
      <c r="K3" s="8" t="s">
        <v>86</v>
      </c>
      <c r="L3" s="8" t="s">
        <v>86</v>
      </c>
      <c r="M3" s="8" t="s">
        <v>86</v>
      </c>
      <c r="N3" s="8" t="s">
        <v>87</v>
      </c>
      <c r="O3" s="17" t="s">
        <v>86</v>
      </c>
      <c r="P3" s="8" t="s">
        <v>86</v>
      </c>
      <c r="Q3" s="19" t="s">
        <v>88</v>
      </c>
      <c r="R3" s="8" t="s">
        <v>89</v>
      </c>
      <c r="S3" s="8" t="s">
        <v>90</v>
      </c>
      <c r="T3" s="8" t="s">
        <v>86</v>
      </c>
      <c r="U3" s="8" t="s">
        <v>86</v>
      </c>
      <c r="V3" s="8"/>
      <c r="W3" s="18"/>
      <c r="X3" s="9"/>
      <c r="Y3" s="8" t="s">
        <v>91</v>
      </c>
      <c r="Z3" s="8"/>
      <c r="AA3" s="9"/>
      <c r="AB3" s="9"/>
      <c r="AC3" s="9"/>
      <c r="AD3" s="9"/>
      <c r="AE3" s="9"/>
      <c r="AF3" s="21"/>
      <c r="AG3" s="21"/>
      <c r="AH3" s="24"/>
      <c r="AI3" s="21"/>
      <c r="AJ3" s="9"/>
      <c r="AK3" s="9"/>
      <c r="AL3" s="9"/>
      <c r="AM3" s="8"/>
      <c r="AN3" s="8"/>
      <c r="AO3" s="9"/>
      <c r="AP3" s="8"/>
      <c r="AQ3" s="8"/>
      <c r="AR3" s="8" t="s">
        <v>92</v>
      </c>
      <c r="AS3" s="8" t="s">
        <v>92</v>
      </c>
      <c r="AT3" s="8" t="s">
        <v>92</v>
      </c>
      <c r="AU3" s="21"/>
      <c r="AV3" s="8"/>
      <c r="AW3" s="8"/>
      <c r="AX3" s="9"/>
      <c r="AY3" s="21"/>
      <c r="AZ3" s="21"/>
      <c r="BA3" s="9"/>
      <c r="BB3" s="8"/>
      <c r="BC3" s="8"/>
      <c r="BD3" s="23"/>
      <c r="BE3" s="8"/>
      <c r="BF3" s="8"/>
      <c r="BG3" s="27"/>
      <c r="BH3" s="8"/>
      <c r="BI3" s="9"/>
      <c r="BJ3" s="9"/>
      <c r="BK3" s="10" t="s">
        <v>86</v>
      </c>
      <c r="BL3" s="10" t="s">
        <v>86</v>
      </c>
      <c r="BM3" s="10" t="s">
        <v>86</v>
      </c>
    </row>
    <row r="4" ht="29" customHeight="1" spans="1:65">
      <c r="A4" s="8" t="s">
        <v>93</v>
      </c>
      <c r="B4" s="9"/>
      <c r="C4" s="9"/>
      <c r="D4" s="9"/>
      <c r="E4" s="8" t="s">
        <v>94</v>
      </c>
      <c r="F4" s="9"/>
      <c r="G4" s="8" t="s">
        <v>95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96</v>
      </c>
      <c r="P4" s="8" t="s">
        <v>97</v>
      </c>
      <c r="Q4" s="8" t="s">
        <v>36</v>
      </c>
      <c r="R4" s="8" t="s">
        <v>98</v>
      </c>
      <c r="S4" s="8" t="s">
        <v>99</v>
      </c>
      <c r="T4" s="8" t="s">
        <v>39</v>
      </c>
      <c r="U4" s="8" t="s">
        <v>40</v>
      </c>
      <c r="V4" s="8" t="s">
        <v>100</v>
      </c>
      <c r="W4" s="18" t="s">
        <v>101</v>
      </c>
      <c r="X4" s="9" t="s">
        <v>102</v>
      </c>
      <c r="Y4" s="8" t="s">
        <v>103</v>
      </c>
      <c r="Z4" s="8" t="s">
        <v>104</v>
      </c>
      <c r="AA4" s="9" t="s">
        <v>105</v>
      </c>
      <c r="AB4" s="9" t="s">
        <v>106</v>
      </c>
      <c r="AC4" s="9" t="s">
        <v>107</v>
      </c>
      <c r="AD4" s="9" t="s">
        <v>107</v>
      </c>
      <c r="AE4" s="9" t="s">
        <v>108</v>
      </c>
      <c r="AF4" s="21" t="s">
        <v>109</v>
      </c>
      <c r="AG4" s="21" t="s">
        <v>52</v>
      </c>
      <c r="AH4" s="24" t="s">
        <v>53</v>
      </c>
      <c r="AI4" s="21" t="s">
        <v>110</v>
      </c>
      <c r="AJ4" s="8" t="s">
        <v>111</v>
      </c>
      <c r="AK4" s="27" t="s">
        <v>112</v>
      </c>
      <c r="AL4" s="27" t="s">
        <v>113</v>
      </c>
      <c r="AM4" s="8" t="s">
        <v>114</v>
      </c>
      <c r="AN4" s="8" t="s">
        <v>115</v>
      </c>
      <c r="AO4" s="9" t="s">
        <v>116</v>
      </c>
      <c r="AP4" s="8" t="s">
        <v>117</v>
      </c>
      <c r="AQ4" s="8" t="s">
        <v>118</v>
      </c>
      <c r="AR4" s="8" t="s">
        <v>63</v>
      </c>
      <c r="AS4" s="8" t="s">
        <v>64</v>
      </c>
      <c r="AT4" s="8" t="s">
        <v>65</v>
      </c>
      <c r="AU4" s="21" t="s">
        <v>119</v>
      </c>
      <c r="AV4" s="8" t="s">
        <v>120</v>
      </c>
      <c r="AW4" s="8" t="s">
        <v>121</v>
      </c>
      <c r="AX4" s="9" t="s">
        <v>122</v>
      </c>
      <c r="AY4" s="21" t="s">
        <v>123</v>
      </c>
      <c r="AZ4" s="21" t="s">
        <v>124</v>
      </c>
      <c r="BA4" s="9" t="s">
        <v>72</v>
      </c>
      <c r="BB4" s="8" t="s">
        <v>125</v>
      </c>
      <c r="BC4" s="8" t="s">
        <v>126</v>
      </c>
      <c r="BD4" s="23" t="s">
        <v>127</v>
      </c>
      <c r="BE4" s="8" t="s">
        <v>128</v>
      </c>
      <c r="BF4" s="8" t="s">
        <v>129</v>
      </c>
      <c r="BG4" s="27" t="s">
        <v>130</v>
      </c>
      <c r="BH4" s="8" t="s">
        <v>131</v>
      </c>
      <c r="BI4" s="9" t="s">
        <v>132</v>
      </c>
      <c r="BJ4" s="9" t="s">
        <v>133</v>
      </c>
      <c r="BK4" s="9" t="s">
        <v>82</v>
      </c>
      <c r="BL4" s="9" t="s">
        <v>83</v>
      </c>
      <c r="BM4" s="9" t="s">
        <v>84</v>
      </c>
    </row>
    <row r="5" spans="1:65">
      <c r="A5" s="10">
        <v>1</v>
      </c>
      <c r="B5" s="10" t="s">
        <v>134</v>
      </c>
      <c r="C5" s="10" t="s">
        <v>135</v>
      </c>
      <c r="D5" s="11" t="s">
        <v>136</v>
      </c>
      <c r="E5" s="10">
        <v>3130</v>
      </c>
      <c r="F5" s="10" t="s">
        <v>137</v>
      </c>
      <c r="G5" s="10" t="s">
        <v>138</v>
      </c>
      <c r="H5" s="10">
        <v>322976</v>
      </c>
      <c r="I5" s="10">
        <v>9828</v>
      </c>
      <c r="J5" s="10">
        <v>400071</v>
      </c>
      <c r="K5" s="10">
        <v>-6224</v>
      </c>
      <c r="L5" s="10">
        <v>382843</v>
      </c>
      <c r="M5" s="10">
        <v>4543</v>
      </c>
      <c r="N5" s="10">
        <v>735.14</v>
      </c>
      <c r="O5" s="10">
        <v>38001</v>
      </c>
      <c r="P5" s="10">
        <v>0</v>
      </c>
      <c r="Q5" s="10">
        <v>997</v>
      </c>
      <c r="R5" s="10">
        <v>11141.75</v>
      </c>
      <c r="S5" s="10">
        <v>0</v>
      </c>
      <c r="T5" s="10">
        <v>175192</v>
      </c>
      <c r="U5" s="10">
        <v>67072</v>
      </c>
      <c r="V5" s="10" t="s">
        <v>139</v>
      </c>
      <c r="W5" s="20">
        <f t="shared" ref="W5:W68" si="0">M5/L5*100</f>
        <v>1.18664831275484</v>
      </c>
      <c r="X5" s="10" t="s">
        <v>140</v>
      </c>
      <c r="Y5" s="10" t="s">
        <v>139</v>
      </c>
      <c r="Z5" s="10" t="s">
        <v>140</v>
      </c>
      <c r="AA5" s="10" t="s">
        <v>140</v>
      </c>
      <c r="AB5" s="10" t="s">
        <v>140</v>
      </c>
      <c r="AC5" s="10" t="s">
        <v>140</v>
      </c>
      <c r="AD5" s="10" t="s">
        <v>140</v>
      </c>
      <c r="AE5" s="10" t="s">
        <v>140</v>
      </c>
      <c r="AF5" s="10" t="s">
        <v>140</v>
      </c>
      <c r="AG5" s="10" t="str">
        <f t="shared" ref="AG5:AG68" si="1">IF(L5&gt;10000,"是","否")</f>
        <v>是</v>
      </c>
      <c r="AH5" s="28">
        <f t="shared" ref="AH5:AH68" si="2">(L5/J5+J5/H5)*0.5-1</f>
        <v>0.0978197952310769</v>
      </c>
      <c r="AI5" s="10" t="s">
        <v>140</v>
      </c>
      <c r="AJ5" s="10" t="s">
        <v>140</v>
      </c>
      <c r="AK5" s="10" t="s">
        <v>140</v>
      </c>
      <c r="AL5" s="10" t="s">
        <v>140</v>
      </c>
      <c r="AM5" s="10" t="s">
        <v>140</v>
      </c>
      <c r="AN5" s="10" t="s">
        <v>140</v>
      </c>
      <c r="AO5" s="10" t="s">
        <v>139</v>
      </c>
      <c r="AP5" s="10" t="s">
        <v>139</v>
      </c>
      <c r="AQ5" s="10" t="s">
        <v>140</v>
      </c>
      <c r="AR5" s="10" t="s">
        <v>140</v>
      </c>
      <c r="AS5" s="10" t="s">
        <v>140</v>
      </c>
      <c r="AT5" s="10" t="s">
        <v>140</v>
      </c>
      <c r="AU5" s="10" t="s">
        <v>141</v>
      </c>
      <c r="AV5" s="10" t="s">
        <v>139</v>
      </c>
      <c r="AW5" s="10" t="s">
        <v>140</v>
      </c>
      <c r="AX5" s="9" t="s">
        <v>139</v>
      </c>
      <c r="AY5" s="10" t="s">
        <v>142</v>
      </c>
      <c r="AZ5" s="29" t="s">
        <v>139</v>
      </c>
      <c r="BA5" s="10" t="s">
        <v>143</v>
      </c>
      <c r="BB5" s="10" t="s">
        <v>143</v>
      </c>
      <c r="BC5" s="10" t="s">
        <v>143</v>
      </c>
      <c r="BD5" s="10">
        <v>5</v>
      </c>
      <c r="BE5" s="10" t="s">
        <v>139</v>
      </c>
      <c r="BF5" s="10" t="s">
        <v>139</v>
      </c>
      <c r="BG5" s="10" t="s">
        <v>140</v>
      </c>
      <c r="BH5" s="10" t="s">
        <v>139</v>
      </c>
      <c r="BI5" s="10" t="s">
        <v>140</v>
      </c>
      <c r="BJ5" s="10" t="s">
        <v>140</v>
      </c>
      <c r="BK5" s="10">
        <v>382843</v>
      </c>
      <c r="BL5" s="10">
        <v>4543</v>
      </c>
      <c r="BM5" s="10">
        <v>38001</v>
      </c>
    </row>
    <row r="6" spans="1:65">
      <c r="A6" s="10">
        <v>2</v>
      </c>
      <c r="B6" s="10" t="s">
        <v>144</v>
      </c>
      <c r="C6" s="10" t="s">
        <v>145</v>
      </c>
      <c r="D6" s="11" t="s">
        <v>136</v>
      </c>
      <c r="E6" s="10" t="s">
        <v>146</v>
      </c>
      <c r="F6" s="10" t="s">
        <v>147</v>
      </c>
      <c r="G6" s="10" t="s">
        <v>148</v>
      </c>
      <c r="H6" s="10">
        <f>ROUND(170002917.67/10000,2)</f>
        <v>17000.29</v>
      </c>
      <c r="I6" s="10">
        <f>ROUND(130019768.27/10000,2)</f>
        <v>13001.98</v>
      </c>
      <c r="J6" s="10">
        <f>ROUND(155195856.79/10000,2)</f>
        <v>15519.59</v>
      </c>
      <c r="K6" s="10">
        <f>ROUND(254893127.86/10000,2)</f>
        <v>25489.31</v>
      </c>
      <c r="L6" s="10">
        <f>ROUND(152451481.31/10000,2)</f>
        <v>15245.15</v>
      </c>
      <c r="M6" s="10">
        <f>ROUND(369893921.32/10000,2)</f>
        <v>36989.39</v>
      </c>
      <c r="N6" s="10">
        <f>ROUND(72038.3/666.66,2)</f>
        <v>108.06</v>
      </c>
      <c r="O6" s="10">
        <f>ROUND(128551614.36/10000,2)</f>
        <v>12855.16</v>
      </c>
      <c r="P6" s="10">
        <v>0</v>
      </c>
      <c r="Q6" s="10">
        <v>197</v>
      </c>
      <c r="R6" s="10">
        <v>2449.08</v>
      </c>
      <c r="S6" s="10">
        <v>0</v>
      </c>
      <c r="T6" s="10">
        <f>ROUND(552028451.2/10000,2)</f>
        <v>55202.85</v>
      </c>
      <c r="U6" s="10">
        <f>ROUND(93697285.63/10000,2)</f>
        <v>9369.73</v>
      </c>
      <c r="V6" s="10" t="s">
        <v>139</v>
      </c>
      <c r="W6" s="20">
        <f t="shared" si="0"/>
        <v>242.630541516482</v>
      </c>
      <c r="X6" s="10" t="s">
        <v>140</v>
      </c>
      <c r="Y6" s="10" t="s">
        <v>139</v>
      </c>
      <c r="Z6" s="10" t="s">
        <v>140</v>
      </c>
      <c r="AA6" s="10" t="s">
        <v>140</v>
      </c>
      <c r="AB6" s="10" t="s">
        <v>140</v>
      </c>
      <c r="AC6" s="10" t="s">
        <v>140</v>
      </c>
      <c r="AD6" s="10" t="s">
        <v>140</v>
      </c>
      <c r="AE6" s="10" t="s">
        <v>140</v>
      </c>
      <c r="AF6" s="10" t="s">
        <v>140</v>
      </c>
      <c r="AG6" s="10" t="str">
        <f t="shared" si="1"/>
        <v>是</v>
      </c>
      <c r="AH6" s="28">
        <f t="shared" si="2"/>
        <v>-0.0523909855228576</v>
      </c>
      <c r="AI6" s="10" t="s">
        <v>140</v>
      </c>
      <c r="AJ6" s="10" t="s">
        <v>140</v>
      </c>
      <c r="AK6" s="10" t="s">
        <v>140</v>
      </c>
      <c r="AL6" s="10" t="s">
        <v>140</v>
      </c>
      <c r="AM6" s="10" t="s">
        <v>140</v>
      </c>
      <c r="AN6" s="10" t="s">
        <v>140</v>
      </c>
      <c r="AO6" s="10" t="s">
        <v>140</v>
      </c>
      <c r="AP6" s="10" t="s">
        <v>140</v>
      </c>
      <c r="AQ6" s="10" t="s">
        <v>140</v>
      </c>
      <c r="AR6" s="10" t="s">
        <v>140</v>
      </c>
      <c r="AS6" s="10" t="s">
        <v>139</v>
      </c>
      <c r="AT6" s="10" t="s">
        <v>140</v>
      </c>
      <c r="AU6" s="10" t="s">
        <v>140</v>
      </c>
      <c r="AV6" s="10" t="s">
        <v>140</v>
      </c>
      <c r="AW6" s="10" t="s">
        <v>140</v>
      </c>
      <c r="AX6" s="10" t="s">
        <v>140</v>
      </c>
      <c r="AY6" s="10" t="s">
        <v>140</v>
      </c>
      <c r="AZ6" s="29" t="s">
        <v>140</v>
      </c>
      <c r="BA6" s="10" t="s">
        <v>143</v>
      </c>
      <c r="BB6" s="10" t="s">
        <v>143</v>
      </c>
      <c r="BC6" s="10" t="s">
        <v>143</v>
      </c>
      <c r="BD6" s="10">
        <v>3</v>
      </c>
      <c r="BE6" s="10" t="s">
        <v>140</v>
      </c>
      <c r="BF6" s="10" t="s">
        <v>140</v>
      </c>
      <c r="BG6" s="10" t="s">
        <v>140</v>
      </c>
      <c r="BH6" s="10" t="s">
        <v>140</v>
      </c>
      <c r="BI6" s="10" t="s">
        <v>140</v>
      </c>
      <c r="BJ6" s="10" t="s">
        <v>140</v>
      </c>
      <c r="BK6" s="10">
        <f>ROUND(152451481.31/10000,2)</f>
        <v>15245.15</v>
      </c>
      <c r="BL6" s="10">
        <v>36989.39</v>
      </c>
      <c r="BM6" s="10">
        <v>12855.16</v>
      </c>
    </row>
    <row r="7" spans="1:65">
      <c r="A7" s="10">
        <v>3</v>
      </c>
      <c r="B7" s="10" t="s">
        <v>149</v>
      </c>
      <c r="C7" s="10" t="s">
        <v>150</v>
      </c>
      <c r="D7" s="12" t="s">
        <v>151</v>
      </c>
      <c r="E7" s="10">
        <v>271</v>
      </c>
      <c r="F7" s="10" t="s">
        <v>152</v>
      </c>
      <c r="G7" s="10" t="s">
        <v>153</v>
      </c>
      <c r="H7" s="10">
        <v>12093.07</v>
      </c>
      <c r="I7" s="10">
        <v>2548.9</v>
      </c>
      <c r="J7" s="10">
        <v>17197.03</v>
      </c>
      <c r="K7" s="10">
        <v>3697.02</v>
      </c>
      <c r="L7" s="10">
        <v>16807.06</v>
      </c>
      <c r="M7" s="10">
        <v>4158.01</v>
      </c>
      <c r="N7" s="10">
        <v>72</v>
      </c>
      <c r="O7" s="10">
        <v>1997.11</v>
      </c>
      <c r="P7" s="10">
        <v>961.4</v>
      </c>
      <c r="Q7" s="10">
        <v>193</v>
      </c>
      <c r="R7" s="10">
        <v>1041</v>
      </c>
      <c r="S7" s="10">
        <v>0.161693</v>
      </c>
      <c r="T7" s="10">
        <v>50248.63</v>
      </c>
      <c r="U7" s="10">
        <v>16822.84</v>
      </c>
      <c r="V7" s="10" t="s">
        <v>139</v>
      </c>
      <c r="W7" s="20">
        <f t="shared" si="0"/>
        <v>24.7396629749641</v>
      </c>
      <c r="X7" s="10" t="s">
        <v>140</v>
      </c>
      <c r="Y7" s="10" t="s">
        <v>139</v>
      </c>
      <c r="Z7" s="10" t="s">
        <v>140</v>
      </c>
      <c r="AA7" s="10" t="s">
        <v>140</v>
      </c>
      <c r="AB7" s="9" t="s">
        <v>139</v>
      </c>
      <c r="AC7" s="9" t="s">
        <v>139</v>
      </c>
      <c r="AD7" s="10" t="s">
        <v>140</v>
      </c>
      <c r="AE7" s="10" t="s">
        <v>140</v>
      </c>
      <c r="AF7" s="10" t="s">
        <v>140</v>
      </c>
      <c r="AG7" s="10" t="str">
        <f t="shared" si="1"/>
        <v>是</v>
      </c>
      <c r="AH7" s="28">
        <f t="shared" si="2"/>
        <v>0.199690004636266</v>
      </c>
      <c r="AI7" s="10" t="s">
        <v>140</v>
      </c>
      <c r="AJ7" s="10" t="s">
        <v>140</v>
      </c>
      <c r="AK7" s="10" t="s">
        <v>139</v>
      </c>
      <c r="AL7" s="10" t="s">
        <v>140</v>
      </c>
      <c r="AM7" s="10" t="s">
        <v>139</v>
      </c>
      <c r="AN7" s="10" t="s">
        <v>139</v>
      </c>
      <c r="AO7" s="10" t="s">
        <v>140</v>
      </c>
      <c r="AP7" s="10" t="s">
        <v>139</v>
      </c>
      <c r="AQ7" s="10" t="s">
        <v>140</v>
      </c>
      <c r="AR7" s="10" t="s">
        <v>139</v>
      </c>
      <c r="AS7" s="10" t="s">
        <v>139</v>
      </c>
      <c r="AT7" s="10" t="s">
        <v>140</v>
      </c>
      <c r="AU7" s="10" t="s">
        <v>140</v>
      </c>
      <c r="AV7" s="10" t="s">
        <v>139</v>
      </c>
      <c r="AW7" s="10" t="s">
        <v>140</v>
      </c>
      <c r="AX7" s="9" t="s">
        <v>139</v>
      </c>
      <c r="AY7" s="10" t="s">
        <v>140</v>
      </c>
      <c r="AZ7" s="29" t="s">
        <v>140</v>
      </c>
      <c r="BA7" s="10" t="s">
        <v>143</v>
      </c>
      <c r="BB7" s="10" t="s">
        <v>143</v>
      </c>
      <c r="BC7" s="10" t="s">
        <v>143</v>
      </c>
      <c r="BD7" s="10">
        <v>2</v>
      </c>
      <c r="BE7" s="10" t="s">
        <v>140</v>
      </c>
      <c r="BF7" s="10" t="s">
        <v>139</v>
      </c>
      <c r="BG7" s="10" t="s">
        <v>139</v>
      </c>
      <c r="BH7" s="10" t="s">
        <v>139</v>
      </c>
      <c r="BI7" s="10" t="s">
        <v>140</v>
      </c>
      <c r="BJ7" s="10" t="s">
        <v>140</v>
      </c>
      <c r="BK7" s="10">
        <v>16807.06</v>
      </c>
      <c r="BL7" s="10">
        <v>4158.01</v>
      </c>
      <c r="BM7" s="10">
        <v>1997.11</v>
      </c>
    </row>
    <row r="8" spans="1:65">
      <c r="A8" s="10">
        <v>4</v>
      </c>
      <c r="B8" s="10" t="s">
        <v>154</v>
      </c>
      <c r="C8" s="10" t="s">
        <v>155</v>
      </c>
      <c r="D8" s="11" t="s">
        <v>151</v>
      </c>
      <c r="E8" s="10">
        <v>2720</v>
      </c>
      <c r="F8" s="10" t="s">
        <v>156</v>
      </c>
      <c r="G8" s="10" t="s">
        <v>157</v>
      </c>
      <c r="H8" s="10">
        <v>98197.3</v>
      </c>
      <c r="I8" s="10">
        <v>23396.4</v>
      </c>
      <c r="J8" s="10">
        <v>98230.8</v>
      </c>
      <c r="K8" s="10">
        <v>22616.3</v>
      </c>
      <c r="L8" s="10">
        <v>75693.6</v>
      </c>
      <c r="M8" s="10">
        <v>19483.9</v>
      </c>
      <c r="N8" s="10">
        <v>182.94</v>
      </c>
      <c r="O8" s="10">
        <v>11695</v>
      </c>
      <c r="P8" s="10">
        <v>6313</v>
      </c>
      <c r="Q8" s="10">
        <v>321</v>
      </c>
      <c r="R8" s="10">
        <v>2799.34</v>
      </c>
      <c r="S8" s="10">
        <v>0</v>
      </c>
      <c r="T8" s="10">
        <v>198003.8</v>
      </c>
      <c r="U8" s="10">
        <v>21494.1</v>
      </c>
      <c r="V8" s="10" t="s">
        <v>139</v>
      </c>
      <c r="W8" s="20">
        <f t="shared" si="0"/>
        <v>25.7404853250473</v>
      </c>
      <c r="X8" s="10" t="s">
        <v>140</v>
      </c>
      <c r="Y8" s="10" t="s">
        <v>143</v>
      </c>
      <c r="Z8" s="10" t="s">
        <v>140</v>
      </c>
      <c r="AA8" s="9" t="s">
        <v>139</v>
      </c>
      <c r="AB8" s="9" t="s">
        <v>139</v>
      </c>
      <c r="AC8" s="10" t="s">
        <v>140</v>
      </c>
      <c r="AD8" s="10" t="s">
        <v>140</v>
      </c>
      <c r="AE8" s="10" t="s">
        <v>140</v>
      </c>
      <c r="AF8" s="10" t="s">
        <v>140</v>
      </c>
      <c r="AG8" s="10" t="str">
        <f t="shared" si="1"/>
        <v>是</v>
      </c>
      <c r="AH8" s="28">
        <f t="shared" si="2"/>
        <v>-0.114544972511056</v>
      </c>
      <c r="AI8" s="10" t="s">
        <v>139</v>
      </c>
      <c r="AJ8" s="10" t="s">
        <v>140</v>
      </c>
      <c r="AK8" s="10" t="s">
        <v>139</v>
      </c>
      <c r="AL8" s="10" t="s">
        <v>140</v>
      </c>
      <c r="AM8" s="10" t="s">
        <v>139</v>
      </c>
      <c r="AN8" s="10" t="s">
        <v>139</v>
      </c>
      <c r="AO8" s="10" t="s">
        <v>139</v>
      </c>
      <c r="AP8" s="10" t="s">
        <v>140</v>
      </c>
      <c r="AQ8" s="10" t="s">
        <v>140</v>
      </c>
      <c r="AR8" s="10" t="s">
        <v>139</v>
      </c>
      <c r="AS8" s="10" t="s">
        <v>139</v>
      </c>
      <c r="AT8" s="10" t="s">
        <v>140</v>
      </c>
      <c r="AU8" s="10" t="s">
        <v>158</v>
      </c>
      <c r="AV8" s="10" t="s">
        <v>140</v>
      </c>
      <c r="AW8" s="10" t="s">
        <v>140</v>
      </c>
      <c r="AX8" s="10" t="s">
        <v>140</v>
      </c>
      <c r="AY8" s="10" t="s">
        <v>140</v>
      </c>
      <c r="AZ8" s="29" t="s">
        <v>140</v>
      </c>
      <c r="BA8" s="10" t="s">
        <v>143</v>
      </c>
      <c r="BB8" s="10" t="s">
        <v>143</v>
      </c>
      <c r="BC8" s="10" t="s">
        <v>143</v>
      </c>
      <c r="BD8" s="10" t="s">
        <v>143</v>
      </c>
      <c r="BE8" s="10" t="s">
        <v>140</v>
      </c>
      <c r="BF8" s="10" t="s">
        <v>140</v>
      </c>
      <c r="BG8" s="10" t="s">
        <v>140</v>
      </c>
      <c r="BH8" s="10" t="s">
        <v>140</v>
      </c>
      <c r="BI8" s="10" t="s">
        <v>140</v>
      </c>
      <c r="BJ8" s="10" t="s">
        <v>140</v>
      </c>
      <c r="BK8" s="10">
        <v>75693.6</v>
      </c>
      <c r="BL8" s="10">
        <v>19483.9</v>
      </c>
      <c r="BM8" s="10">
        <v>11695</v>
      </c>
    </row>
    <row r="9" spans="1:65">
      <c r="A9" s="10">
        <v>5</v>
      </c>
      <c r="B9" s="10" t="s">
        <v>159</v>
      </c>
      <c r="C9" s="10" t="s">
        <v>160</v>
      </c>
      <c r="D9" s="11" t="s">
        <v>136</v>
      </c>
      <c r="E9" s="10">
        <v>2922</v>
      </c>
      <c r="F9" s="10" t="s">
        <v>161</v>
      </c>
      <c r="G9" s="10" t="s">
        <v>162</v>
      </c>
      <c r="H9" s="10">
        <v>17029</v>
      </c>
      <c r="I9" s="10">
        <v>3083</v>
      </c>
      <c r="J9" s="10">
        <v>27567</v>
      </c>
      <c r="K9" s="10">
        <v>3745</v>
      </c>
      <c r="L9" s="10">
        <v>30454</v>
      </c>
      <c r="M9" s="10">
        <v>4187</v>
      </c>
      <c r="N9" s="10">
        <v>34.5</v>
      </c>
      <c r="O9" s="10">
        <v>4808</v>
      </c>
      <c r="P9" s="10">
        <v>0</v>
      </c>
      <c r="Q9" s="10">
        <v>72</v>
      </c>
      <c r="R9" s="10">
        <v>942.64</v>
      </c>
      <c r="S9" s="10">
        <v>0</v>
      </c>
      <c r="T9" s="10">
        <v>22739</v>
      </c>
      <c r="U9" s="10">
        <v>4147</v>
      </c>
      <c r="V9" s="10" t="s">
        <v>139</v>
      </c>
      <c r="W9" s="20">
        <f t="shared" si="0"/>
        <v>13.7486044526171</v>
      </c>
      <c r="X9" s="10" t="s">
        <v>140</v>
      </c>
      <c r="Y9" s="10" t="s">
        <v>143</v>
      </c>
      <c r="Z9" s="10" t="s">
        <v>140</v>
      </c>
      <c r="AA9" s="9" t="s">
        <v>139</v>
      </c>
      <c r="AB9" s="10" t="s">
        <v>140</v>
      </c>
      <c r="AC9" s="10" t="s">
        <v>140</v>
      </c>
      <c r="AD9" s="10" t="s">
        <v>140</v>
      </c>
      <c r="AE9" s="10" t="s">
        <v>140</v>
      </c>
      <c r="AF9" s="10" t="s">
        <v>140</v>
      </c>
      <c r="AG9" s="10" t="str">
        <f t="shared" si="1"/>
        <v>是</v>
      </c>
      <c r="AH9" s="28">
        <f t="shared" si="2"/>
        <v>0.361776686661344</v>
      </c>
      <c r="AI9" s="10" t="s">
        <v>139</v>
      </c>
      <c r="AJ9" s="10" t="s">
        <v>140</v>
      </c>
      <c r="AK9" s="10" t="s">
        <v>139</v>
      </c>
      <c r="AL9" s="10" t="s">
        <v>140</v>
      </c>
      <c r="AM9" s="10" t="s">
        <v>140</v>
      </c>
      <c r="AN9" s="10" t="s">
        <v>140</v>
      </c>
      <c r="AO9" s="10" t="s">
        <v>139</v>
      </c>
      <c r="AP9" s="10" t="s">
        <v>139</v>
      </c>
      <c r="AQ9" s="10" t="s">
        <v>140</v>
      </c>
      <c r="AR9" s="10" t="s">
        <v>139</v>
      </c>
      <c r="AS9" s="10" t="s">
        <v>139</v>
      </c>
      <c r="AT9" s="10" t="s">
        <v>140</v>
      </c>
      <c r="AU9" s="10" t="s">
        <v>140</v>
      </c>
      <c r="AV9" s="10" t="s">
        <v>140</v>
      </c>
      <c r="AW9" s="10" t="s">
        <v>140</v>
      </c>
      <c r="AX9" s="10" t="s">
        <v>140</v>
      </c>
      <c r="AY9" s="10" t="s">
        <v>140</v>
      </c>
      <c r="AZ9" s="29" t="s">
        <v>140</v>
      </c>
      <c r="BA9" s="10" t="s">
        <v>143</v>
      </c>
      <c r="BB9" s="10" t="s">
        <v>143</v>
      </c>
      <c r="BC9" s="10" t="s">
        <v>143</v>
      </c>
      <c r="BD9" s="10">
        <v>3</v>
      </c>
      <c r="BE9" s="10" t="s">
        <v>140</v>
      </c>
      <c r="BF9" s="10" t="s">
        <v>140</v>
      </c>
      <c r="BG9" s="10" t="s">
        <v>139</v>
      </c>
      <c r="BH9" s="10" t="s">
        <v>139</v>
      </c>
      <c r="BI9" s="10" t="s">
        <v>140</v>
      </c>
      <c r="BJ9" s="10" t="s">
        <v>139</v>
      </c>
      <c r="BK9" s="10">
        <v>30454</v>
      </c>
      <c r="BL9" s="10">
        <v>4187</v>
      </c>
      <c r="BM9" s="10">
        <v>4808</v>
      </c>
    </row>
    <row r="10" spans="1:65">
      <c r="A10" s="10">
        <v>6</v>
      </c>
      <c r="B10" s="10" t="s">
        <v>163</v>
      </c>
      <c r="C10" s="10" t="s">
        <v>164</v>
      </c>
      <c r="D10" s="11" t="s">
        <v>165</v>
      </c>
      <c r="E10" s="10">
        <v>3411</v>
      </c>
      <c r="F10" s="10" t="s">
        <v>166</v>
      </c>
      <c r="G10" s="10" t="s">
        <v>167</v>
      </c>
      <c r="H10" s="10">
        <v>15505.22</v>
      </c>
      <c r="I10" s="10">
        <v>7389.59</v>
      </c>
      <c r="J10" s="10">
        <v>15762.91</v>
      </c>
      <c r="K10" s="10">
        <v>6747.6</v>
      </c>
      <c r="L10" s="10">
        <v>16069.18</v>
      </c>
      <c r="M10" s="10">
        <v>5517.65</v>
      </c>
      <c r="N10" s="10">
        <v>141</v>
      </c>
      <c r="O10" s="10">
        <v>3852.77</v>
      </c>
      <c r="P10" s="10">
        <v>1258.76</v>
      </c>
      <c r="Q10" s="10">
        <v>192</v>
      </c>
      <c r="R10" s="10">
        <v>167.28</v>
      </c>
      <c r="S10" s="10">
        <v>0</v>
      </c>
      <c r="T10" s="10">
        <v>72927.38</v>
      </c>
      <c r="U10" s="10">
        <v>21997.9</v>
      </c>
      <c r="V10" s="10" t="s">
        <v>139</v>
      </c>
      <c r="W10" s="20">
        <f t="shared" si="0"/>
        <v>34.3368485510773</v>
      </c>
      <c r="X10" s="10" t="s">
        <v>140</v>
      </c>
      <c r="Y10" s="10" t="s">
        <v>139</v>
      </c>
      <c r="Z10" s="9" t="s">
        <v>139</v>
      </c>
      <c r="AA10" s="9" t="s">
        <v>139</v>
      </c>
      <c r="AB10" s="10" t="s">
        <v>140</v>
      </c>
      <c r="AC10" s="9" t="s">
        <v>139</v>
      </c>
      <c r="AD10" s="10" t="s">
        <v>140</v>
      </c>
      <c r="AE10" s="10" t="s">
        <v>140</v>
      </c>
      <c r="AF10" s="10" t="s">
        <v>140</v>
      </c>
      <c r="AG10" s="10" t="str">
        <f t="shared" si="1"/>
        <v>是</v>
      </c>
      <c r="AH10" s="28">
        <f t="shared" si="2"/>
        <v>0.0180246761388467</v>
      </c>
      <c r="AI10" s="10" t="s">
        <v>139</v>
      </c>
      <c r="AJ10" s="10" t="s">
        <v>140</v>
      </c>
      <c r="AK10" s="10" t="s">
        <v>139</v>
      </c>
      <c r="AL10" s="10" t="s">
        <v>140</v>
      </c>
      <c r="AM10" s="10" t="s">
        <v>139</v>
      </c>
      <c r="AN10" s="10" t="s">
        <v>139</v>
      </c>
      <c r="AO10" s="10" t="s">
        <v>139</v>
      </c>
      <c r="AP10" s="10" t="s">
        <v>139</v>
      </c>
      <c r="AQ10" s="10" t="s">
        <v>139</v>
      </c>
      <c r="AR10" s="10" t="s">
        <v>139</v>
      </c>
      <c r="AS10" s="10" t="s">
        <v>139</v>
      </c>
      <c r="AT10" s="10" t="s">
        <v>140</v>
      </c>
      <c r="AU10" s="10" t="s">
        <v>140</v>
      </c>
      <c r="AV10" s="10" t="s">
        <v>140</v>
      </c>
      <c r="AW10" s="10" t="s">
        <v>140</v>
      </c>
      <c r="AX10" s="10" t="s">
        <v>140</v>
      </c>
      <c r="AY10" s="10" t="s">
        <v>140</v>
      </c>
      <c r="AZ10" s="29" t="s">
        <v>140</v>
      </c>
      <c r="BA10" s="10" t="s">
        <v>143</v>
      </c>
      <c r="BB10" s="10" t="s">
        <v>143</v>
      </c>
      <c r="BC10" s="10" t="s">
        <v>143</v>
      </c>
      <c r="BD10" s="10">
        <v>5</v>
      </c>
      <c r="BE10" s="10" t="s">
        <v>140</v>
      </c>
      <c r="BF10" s="10" t="s">
        <v>140</v>
      </c>
      <c r="BG10" s="10" t="s">
        <v>140</v>
      </c>
      <c r="BH10" s="10" t="s">
        <v>139</v>
      </c>
      <c r="BI10" s="10" t="s">
        <v>140</v>
      </c>
      <c r="BJ10" s="10" t="s">
        <v>140</v>
      </c>
      <c r="BK10" s="10">
        <v>16069.18</v>
      </c>
      <c r="BL10" s="10">
        <v>5517.65</v>
      </c>
      <c r="BM10" s="10">
        <v>3852.77</v>
      </c>
    </row>
    <row r="11" spans="1:65">
      <c r="A11" s="10">
        <v>7</v>
      </c>
      <c r="B11" s="10" t="s">
        <v>168</v>
      </c>
      <c r="C11" s="31" t="s">
        <v>169</v>
      </c>
      <c r="D11" s="11" t="s">
        <v>165</v>
      </c>
      <c r="E11" s="10">
        <v>3421</v>
      </c>
      <c r="F11" s="10" t="s">
        <v>170</v>
      </c>
      <c r="G11" s="10" t="s">
        <v>171</v>
      </c>
      <c r="H11" s="10">
        <v>30298.6</v>
      </c>
      <c r="I11" s="10">
        <v>455.5</v>
      </c>
      <c r="J11" s="10">
        <v>43136.8</v>
      </c>
      <c r="K11" s="10">
        <v>1199.3</v>
      </c>
      <c r="L11" s="10">
        <v>25736</v>
      </c>
      <c r="M11" s="10">
        <v>967.6</v>
      </c>
      <c r="N11" s="10">
        <v>464.98</v>
      </c>
      <c r="O11" s="10">
        <v>1577.01</v>
      </c>
      <c r="P11" s="10">
        <v>1609.7</v>
      </c>
      <c r="Q11" s="10">
        <v>761</v>
      </c>
      <c r="R11" s="10">
        <f>10.42+985.15</f>
        <v>995.57</v>
      </c>
      <c r="S11" s="10">
        <v>0</v>
      </c>
      <c r="T11" s="10">
        <v>78139</v>
      </c>
      <c r="U11" s="10">
        <v>29133.9</v>
      </c>
      <c r="V11" s="10" t="s">
        <v>139</v>
      </c>
      <c r="W11" s="20">
        <f t="shared" si="0"/>
        <v>3.75971401927261</v>
      </c>
      <c r="X11" s="10" t="s">
        <v>140</v>
      </c>
      <c r="Y11" s="10" t="s">
        <v>139</v>
      </c>
      <c r="Z11" s="9" t="s">
        <v>139</v>
      </c>
      <c r="AA11" s="9" t="s">
        <v>139</v>
      </c>
      <c r="AB11" s="9" t="s">
        <v>139</v>
      </c>
      <c r="AC11" s="10" t="s">
        <v>140</v>
      </c>
      <c r="AD11" s="10" t="s">
        <v>140</v>
      </c>
      <c r="AE11" s="10" t="s">
        <v>140</v>
      </c>
      <c r="AF11" s="10" t="s">
        <v>141</v>
      </c>
      <c r="AG11" s="10" t="str">
        <f t="shared" si="1"/>
        <v>是</v>
      </c>
      <c r="AH11" s="28">
        <f t="shared" si="2"/>
        <v>0.0101680562625241</v>
      </c>
      <c r="AI11" s="10" t="s">
        <v>139</v>
      </c>
      <c r="AJ11" s="10" t="s">
        <v>140</v>
      </c>
      <c r="AK11" s="10" t="s">
        <v>139</v>
      </c>
      <c r="AL11" s="10" t="s">
        <v>140</v>
      </c>
      <c r="AM11" s="10" t="s">
        <v>139</v>
      </c>
      <c r="AN11" s="10" t="s">
        <v>139</v>
      </c>
      <c r="AO11" s="10" t="s">
        <v>139</v>
      </c>
      <c r="AP11" s="10" t="s">
        <v>139</v>
      </c>
      <c r="AQ11" s="10" t="s">
        <v>139</v>
      </c>
      <c r="AR11" s="10" t="s">
        <v>139</v>
      </c>
      <c r="AS11" s="10" t="s">
        <v>139</v>
      </c>
      <c r="AT11" s="10" t="s">
        <v>140</v>
      </c>
      <c r="AU11" s="10" t="s">
        <v>140</v>
      </c>
      <c r="AV11" s="10" t="s">
        <v>139</v>
      </c>
      <c r="AW11" s="10" t="s">
        <v>140</v>
      </c>
      <c r="AX11" s="9" t="s">
        <v>139</v>
      </c>
      <c r="AY11" s="10" t="s">
        <v>139</v>
      </c>
      <c r="AZ11" s="29" t="s">
        <v>140</v>
      </c>
      <c r="BA11" s="10" t="s">
        <v>143</v>
      </c>
      <c r="BB11" s="10" t="s">
        <v>143</v>
      </c>
      <c r="BC11" s="10" t="s">
        <v>143</v>
      </c>
      <c r="BD11" s="10">
        <v>3</v>
      </c>
      <c r="BE11" s="10" t="s">
        <v>140</v>
      </c>
      <c r="BF11" s="10" t="s">
        <v>140</v>
      </c>
      <c r="BG11" s="10" t="s">
        <v>139</v>
      </c>
      <c r="BH11" s="10" t="s">
        <v>139</v>
      </c>
      <c r="BI11" s="10" t="s">
        <v>139</v>
      </c>
      <c r="BJ11" s="10" t="s">
        <v>139</v>
      </c>
      <c r="BK11" s="10">
        <v>25736</v>
      </c>
      <c r="BL11" s="10">
        <v>967.6</v>
      </c>
      <c r="BM11" s="10">
        <v>1577.01</v>
      </c>
    </row>
    <row r="12" spans="1:65">
      <c r="A12" s="10">
        <v>8</v>
      </c>
      <c r="B12" s="10" t="s">
        <v>172</v>
      </c>
      <c r="C12" s="31" t="s">
        <v>173</v>
      </c>
      <c r="D12" s="11" t="s">
        <v>174</v>
      </c>
      <c r="E12" s="10">
        <v>3670</v>
      </c>
      <c r="F12" s="10" t="s">
        <v>175</v>
      </c>
      <c r="G12" s="10" t="s">
        <v>138</v>
      </c>
      <c r="H12" s="10">
        <v>4486</v>
      </c>
      <c r="I12" s="10">
        <v>314</v>
      </c>
      <c r="J12" s="10">
        <v>10017</v>
      </c>
      <c r="K12" s="10">
        <v>-927</v>
      </c>
      <c r="L12" s="10">
        <v>25041</v>
      </c>
      <c r="M12" s="10">
        <v>337</v>
      </c>
      <c r="N12" s="10">
        <v>147</v>
      </c>
      <c r="O12" s="10">
        <v>506</v>
      </c>
      <c r="P12" s="10">
        <v>762</v>
      </c>
      <c r="Q12" s="10">
        <v>334</v>
      </c>
      <c r="R12" s="10">
        <v>323</v>
      </c>
      <c r="S12" s="10">
        <v>0.35</v>
      </c>
      <c r="T12" s="10">
        <v>17765</v>
      </c>
      <c r="U12" s="10">
        <v>15912</v>
      </c>
      <c r="V12" s="10" t="s">
        <v>139</v>
      </c>
      <c r="W12" s="20">
        <f t="shared" si="0"/>
        <v>1.34579289964458</v>
      </c>
      <c r="X12" s="10" t="s">
        <v>140</v>
      </c>
      <c r="Y12" s="10" t="s">
        <v>139</v>
      </c>
      <c r="Z12" s="10" t="s">
        <v>139</v>
      </c>
      <c r="AA12" s="10" t="s">
        <v>140</v>
      </c>
      <c r="AB12" s="9" t="s">
        <v>139</v>
      </c>
      <c r="AC12" s="10" t="s">
        <v>140</v>
      </c>
      <c r="AD12" s="10" t="s">
        <v>140</v>
      </c>
      <c r="AE12" s="10" t="s">
        <v>140</v>
      </c>
      <c r="AF12" s="10" t="s">
        <v>140</v>
      </c>
      <c r="AG12" s="10" t="str">
        <f t="shared" si="1"/>
        <v>是</v>
      </c>
      <c r="AH12" s="28">
        <f t="shared" si="2"/>
        <v>1.36639860031081</v>
      </c>
      <c r="AI12" s="10" t="s">
        <v>140</v>
      </c>
      <c r="AJ12" s="10" t="s">
        <v>140</v>
      </c>
      <c r="AK12" s="10" t="s">
        <v>140</v>
      </c>
      <c r="AL12" s="10" t="s">
        <v>140</v>
      </c>
      <c r="AM12" s="10" t="s">
        <v>139</v>
      </c>
      <c r="AN12" s="10" t="s">
        <v>139</v>
      </c>
      <c r="AO12" s="10" t="s">
        <v>140</v>
      </c>
      <c r="AP12" s="10" t="s">
        <v>140</v>
      </c>
      <c r="AQ12" s="10" t="s">
        <v>140</v>
      </c>
      <c r="AR12" s="10" t="s">
        <v>139</v>
      </c>
      <c r="AS12" s="10" t="s">
        <v>139</v>
      </c>
      <c r="AT12" s="10" t="s">
        <v>140</v>
      </c>
      <c r="AU12" s="10" t="s">
        <v>140</v>
      </c>
      <c r="AV12" s="10" t="s">
        <v>140</v>
      </c>
      <c r="AW12" s="10" t="s">
        <v>140</v>
      </c>
      <c r="AX12" s="9" t="s">
        <v>139</v>
      </c>
      <c r="AY12" s="10" t="s">
        <v>139</v>
      </c>
      <c r="AZ12" s="29" t="s">
        <v>140</v>
      </c>
      <c r="BA12" s="10" t="s">
        <v>143</v>
      </c>
      <c r="BB12" s="10" t="s">
        <v>143</v>
      </c>
      <c r="BC12" s="10" t="s">
        <v>143</v>
      </c>
      <c r="BD12" s="10">
        <v>1</v>
      </c>
      <c r="BE12" s="10" t="s">
        <v>140</v>
      </c>
      <c r="BF12" s="10" t="s">
        <v>140</v>
      </c>
      <c r="BG12" s="10" t="s">
        <v>139</v>
      </c>
      <c r="BH12" s="10" t="s">
        <v>140</v>
      </c>
      <c r="BI12" s="10" t="s">
        <v>139</v>
      </c>
      <c r="BJ12" s="10" t="s">
        <v>140</v>
      </c>
      <c r="BK12" s="10">
        <v>25041</v>
      </c>
      <c r="BL12" s="10">
        <v>337</v>
      </c>
      <c r="BM12" s="10">
        <v>506</v>
      </c>
    </row>
    <row r="13" spans="1:65">
      <c r="A13" s="10">
        <v>9</v>
      </c>
      <c r="B13" s="10" t="s">
        <v>176</v>
      </c>
      <c r="C13" s="10" t="s">
        <v>177</v>
      </c>
      <c r="D13" s="11" t="s">
        <v>178</v>
      </c>
      <c r="E13" s="10">
        <v>333</v>
      </c>
      <c r="F13" s="10" t="s">
        <v>179</v>
      </c>
      <c r="G13" s="10" t="s">
        <v>162</v>
      </c>
      <c r="H13" s="10">
        <v>13428</v>
      </c>
      <c r="I13" s="10">
        <v>1175</v>
      </c>
      <c r="J13" s="10">
        <v>16109</v>
      </c>
      <c r="K13" s="10">
        <v>2532</v>
      </c>
      <c r="L13" s="10">
        <v>13811</v>
      </c>
      <c r="M13" s="10">
        <v>-1734</v>
      </c>
      <c r="N13" s="10">
        <v>195</v>
      </c>
      <c r="O13" s="10">
        <v>988</v>
      </c>
      <c r="P13" s="10">
        <v>588</v>
      </c>
      <c r="Q13" s="10">
        <v>185</v>
      </c>
      <c r="R13" s="10">
        <v>188.87</v>
      </c>
      <c r="S13" s="10">
        <v>0</v>
      </c>
      <c r="T13" s="10">
        <v>49065</v>
      </c>
      <c r="U13" s="10">
        <v>46627</v>
      </c>
      <c r="V13" s="10" t="s">
        <v>140</v>
      </c>
      <c r="W13" s="20">
        <f t="shared" si="0"/>
        <v>-12.5552096155239</v>
      </c>
      <c r="X13" s="10" t="s">
        <v>140</v>
      </c>
      <c r="Y13" s="10" t="s">
        <v>139</v>
      </c>
      <c r="Z13" s="10" t="s">
        <v>140</v>
      </c>
      <c r="AA13" s="10" t="s">
        <v>140</v>
      </c>
      <c r="AB13" s="10" t="s">
        <v>140</v>
      </c>
      <c r="AC13" s="9" t="s">
        <v>139</v>
      </c>
      <c r="AD13" s="10" t="s">
        <v>140</v>
      </c>
      <c r="AE13" s="10" t="s">
        <v>140</v>
      </c>
      <c r="AF13" s="10" t="s">
        <v>140</v>
      </c>
      <c r="AG13" s="10" t="str">
        <f t="shared" si="1"/>
        <v>是</v>
      </c>
      <c r="AH13" s="28">
        <f t="shared" si="2"/>
        <v>0.028502128493753</v>
      </c>
      <c r="AI13" s="10" t="s">
        <v>140</v>
      </c>
      <c r="AJ13" s="10" t="s">
        <v>140</v>
      </c>
      <c r="AK13" s="10" t="s">
        <v>139</v>
      </c>
      <c r="AL13" s="10" t="s">
        <v>140</v>
      </c>
      <c r="AM13" s="10" t="s">
        <v>140</v>
      </c>
      <c r="AN13" s="10" t="s">
        <v>140</v>
      </c>
      <c r="AO13" s="10" t="s">
        <v>140</v>
      </c>
      <c r="AP13" s="10" t="s">
        <v>140</v>
      </c>
      <c r="AQ13" s="10" t="s">
        <v>140</v>
      </c>
      <c r="AR13" s="10" t="s">
        <v>140</v>
      </c>
      <c r="AS13" s="10" t="s">
        <v>140</v>
      </c>
      <c r="AT13" s="10" t="s">
        <v>140</v>
      </c>
      <c r="AU13" s="10" t="s">
        <v>140</v>
      </c>
      <c r="AV13" s="10" t="s">
        <v>139</v>
      </c>
      <c r="AW13" s="10" t="s">
        <v>140</v>
      </c>
      <c r="AX13" s="9" t="s">
        <v>139</v>
      </c>
      <c r="AY13" s="10" t="s">
        <v>139</v>
      </c>
      <c r="AZ13" s="29" t="s">
        <v>140</v>
      </c>
      <c r="BA13" s="10" t="s">
        <v>143</v>
      </c>
      <c r="BB13" s="10" t="s">
        <v>143</v>
      </c>
      <c r="BC13" s="10" t="s">
        <v>143</v>
      </c>
      <c r="BD13" s="10">
        <v>3</v>
      </c>
      <c r="BE13" s="10" t="s">
        <v>140</v>
      </c>
      <c r="BF13" s="10" t="s">
        <v>140</v>
      </c>
      <c r="BG13" s="10" t="s">
        <v>139</v>
      </c>
      <c r="BH13" s="10" t="s">
        <v>139</v>
      </c>
      <c r="BI13" s="10" t="s">
        <v>139</v>
      </c>
      <c r="BJ13" s="10" t="s">
        <v>139</v>
      </c>
      <c r="BK13" s="10">
        <v>13811</v>
      </c>
      <c r="BL13" s="10">
        <v>-1734</v>
      </c>
      <c r="BM13" s="10">
        <v>988</v>
      </c>
    </row>
    <row r="14" spans="1:65">
      <c r="A14" s="10">
        <v>10</v>
      </c>
      <c r="B14" s="10" t="s">
        <v>180</v>
      </c>
      <c r="C14" s="10" t="s">
        <v>181</v>
      </c>
      <c r="D14" s="11" t="s">
        <v>165</v>
      </c>
      <c r="E14" s="10">
        <v>3443</v>
      </c>
      <c r="F14" s="10" t="s">
        <v>182</v>
      </c>
      <c r="G14" s="10" t="s">
        <v>183</v>
      </c>
      <c r="H14" s="10">
        <v>6782</v>
      </c>
      <c r="I14" s="10">
        <v>618</v>
      </c>
      <c r="J14" s="10">
        <v>7102</v>
      </c>
      <c r="K14" s="10">
        <v>1103</v>
      </c>
      <c r="L14" s="10">
        <v>10061</v>
      </c>
      <c r="M14" s="10">
        <v>1688</v>
      </c>
      <c r="N14" s="10">
        <v>50</v>
      </c>
      <c r="O14" s="10">
        <v>872</v>
      </c>
      <c r="P14" s="10">
        <v>323</v>
      </c>
      <c r="Q14" s="10">
        <v>83</v>
      </c>
      <c r="R14" s="10">
        <v>103.46</v>
      </c>
      <c r="S14" s="10">
        <v>0</v>
      </c>
      <c r="T14" s="10">
        <v>16330</v>
      </c>
      <c r="U14" s="10">
        <v>5241</v>
      </c>
      <c r="V14" s="10" t="s">
        <v>139</v>
      </c>
      <c r="W14" s="20">
        <f t="shared" si="0"/>
        <v>16.7776562965908</v>
      </c>
      <c r="X14" s="10" t="s">
        <v>140</v>
      </c>
      <c r="Y14" s="10" t="s">
        <v>143</v>
      </c>
      <c r="Z14" s="10" t="s">
        <v>140</v>
      </c>
      <c r="AA14" s="10" t="s">
        <v>140</v>
      </c>
      <c r="AB14" s="10" t="s">
        <v>140</v>
      </c>
      <c r="AC14" s="10" t="s">
        <v>140</v>
      </c>
      <c r="AD14" s="10" t="s">
        <v>140</v>
      </c>
      <c r="AE14" s="10" t="s">
        <v>140</v>
      </c>
      <c r="AF14" s="10" t="s">
        <v>140</v>
      </c>
      <c r="AG14" s="10" t="str">
        <f t="shared" si="1"/>
        <v>是</v>
      </c>
      <c r="AH14" s="28">
        <f t="shared" si="2"/>
        <v>0.231913460357444</v>
      </c>
      <c r="AI14" s="10" t="s">
        <v>140</v>
      </c>
      <c r="AJ14" s="10" t="s">
        <v>140</v>
      </c>
      <c r="AK14" s="10" t="s">
        <v>139</v>
      </c>
      <c r="AL14" s="10" t="s">
        <v>140</v>
      </c>
      <c r="AM14" s="10" t="s">
        <v>139</v>
      </c>
      <c r="AN14" s="10" t="s">
        <v>139</v>
      </c>
      <c r="AO14" s="10" t="s">
        <v>139</v>
      </c>
      <c r="AP14" s="10" t="s">
        <v>139</v>
      </c>
      <c r="AQ14" s="10" t="s">
        <v>140</v>
      </c>
      <c r="AR14" s="10" t="s">
        <v>139</v>
      </c>
      <c r="AS14" s="10" t="s">
        <v>139</v>
      </c>
      <c r="AT14" s="10" t="s">
        <v>140</v>
      </c>
      <c r="AU14" s="10" t="s">
        <v>140</v>
      </c>
      <c r="AV14" s="10" t="s">
        <v>140</v>
      </c>
      <c r="AW14" s="10" t="s">
        <v>140</v>
      </c>
      <c r="AX14" s="9" t="s">
        <v>139</v>
      </c>
      <c r="AY14" s="10" t="s">
        <v>140</v>
      </c>
      <c r="AZ14" s="29" t="s">
        <v>140</v>
      </c>
      <c r="BA14" s="10" t="s">
        <v>143</v>
      </c>
      <c r="BB14" s="10" t="s">
        <v>143</v>
      </c>
      <c r="BC14" s="10" t="s">
        <v>143</v>
      </c>
      <c r="BD14" s="10">
        <v>1</v>
      </c>
      <c r="BE14" s="10" t="s">
        <v>140</v>
      </c>
      <c r="BF14" s="10" t="s">
        <v>139</v>
      </c>
      <c r="BG14" s="10" t="s">
        <v>139</v>
      </c>
      <c r="BH14" s="10" t="s">
        <v>139</v>
      </c>
      <c r="BI14" s="10" t="s">
        <v>140</v>
      </c>
      <c r="BJ14" s="10" t="s">
        <v>140</v>
      </c>
      <c r="BK14" s="10">
        <v>10061</v>
      </c>
      <c r="BL14" s="10">
        <v>1688</v>
      </c>
      <c r="BM14" s="10">
        <v>872</v>
      </c>
    </row>
    <row r="15" spans="1:65">
      <c r="A15" s="10">
        <v>11</v>
      </c>
      <c r="B15" s="10" t="s">
        <v>184</v>
      </c>
      <c r="C15" s="10" t="s">
        <v>185</v>
      </c>
      <c r="D15" s="11" t="s">
        <v>136</v>
      </c>
      <c r="E15" s="10">
        <v>3129</v>
      </c>
      <c r="F15" s="10" t="s">
        <v>186</v>
      </c>
      <c r="G15" s="10" t="s">
        <v>162</v>
      </c>
      <c r="H15" s="10">
        <v>9160</v>
      </c>
      <c r="I15" s="10">
        <v>507</v>
      </c>
      <c r="J15" s="10">
        <v>18295</v>
      </c>
      <c r="K15" s="10">
        <v>1246</v>
      </c>
      <c r="L15" s="10">
        <v>15973</v>
      </c>
      <c r="M15" s="10">
        <v>930</v>
      </c>
      <c r="N15" s="10">
        <v>31.5</v>
      </c>
      <c r="O15" s="10">
        <v>823</v>
      </c>
      <c r="P15" s="10">
        <v>0</v>
      </c>
      <c r="Q15" s="10">
        <v>70</v>
      </c>
      <c r="R15" s="10">
        <v>77.22</v>
      </c>
      <c r="S15" s="10">
        <v>0</v>
      </c>
      <c r="T15" s="10">
        <v>122991</v>
      </c>
      <c r="U15" s="10">
        <v>8135</v>
      </c>
      <c r="V15" s="10" t="s">
        <v>139</v>
      </c>
      <c r="W15" s="20">
        <f t="shared" si="0"/>
        <v>5.82232517373067</v>
      </c>
      <c r="X15" s="10" t="s">
        <v>140</v>
      </c>
      <c r="Y15" s="10" t="s">
        <v>143</v>
      </c>
      <c r="Z15" s="10" t="s">
        <v>140</v>
      </c>
      <c r="AA15" s="10" t="s">
        <v>140</v>
      </c>
      <c r="AB15" s="9" t="s">
        <v>139</v>
      </c>
      <c r="AC15" s="9" t="s">
        <v>139</v>
      </c>
      <c r="AD15" s="10" t="s">
        <v>140</v>
      </c>
      <c r="AE15" s="10" t="s">
        <v>140</v>
      </c>
      <c r="AF15" s="10" t="s">
        <v>140</v>
      </c>
      <c r="AG15" s="10" t="str">
        <f t="shared" si="1"/>
        <v>是</v>
      </c>
      <c r="AH15" s="28">
        <f t="shared" si="2"/>
        <v>0.43517540944086</v>
      </c>
      <c r="AI15" s="10" t="s">
        <v>140</v>
      </c>
      <c r="AJ15" s="10" t="s">
        <v>140</v>
      </c>
      <c r="AK15" s="10" t="s">
        <v>140</v>
      </c>
      <c r="AL15" s="10">
        <v>10000</v>
      </c>
      <c r="AM15" s="10" t="s">
        <v>140</v>
      </c>
      <c r="AN15" s="10" t="s">
        <v>140</v>
      </c>
      <c r="AO15" s="10" t="s">
        <v>139</v>
      </c>
      <c r="AP15" s="10" t="s">
        <v>140</v>
      </c>
      <c r="AQ15" s="10" t="s">
        <v>140</v>
      </c>
      <c r="AR15" s="10" t="s">
        <v>140</v>
      </c>
      <c r="AS15" s="10" t="s">
        <v>140</v>
      </c>
      <c r="AT15" s="10" t="s">
        <v>140</v>
      </c>
      <c r="AU15" s="10" t="s">
        <v>140</v>
      </c>
      <c r="AV15" s="10" t="s">
        <v>140</v>
      </c>
      <c r="AW15" s="10" t="s">
        <v>140</v>
      </c>
      <c r="AX15" s="9" t="s">
        <v>139</v>
      </c>
      <c r="AY15" s="10" t="s">
        <v>139</v>
      </c>
      <c r="AZ15" s="29" t="s">
        <v>140</v>
      </c>
      <c r="BA15" s="10" t="s">
        <v>143</v>
      </c>
      <c r="BB15" s="10" t="s">
        <v>143</v>
      </c>
      <c r="BC15" s="10" t="s">
        <v>143</v>
      </c>
      <c r="BD15" s="10" t="s">
        <v>143</v>
      </c>
      <c r="BE15" s="10" t="s">
        <v>139</v>
      </c>
      <c r="BF15" s="10" t="s">
        <v>140</v>
      </c>
      <c r="BG15" s="10" t="s">
        <v>140</v>
      </c>
      <c r="BH15" s="10" t="s">
        <v>140</v>
      </c>
      <c r="BI15" s="10" t="s">
        <v>140</v>
      </c>
      <c r="BJ15" s="10" t="s">
        <v>140</v>
      </c>
      <c r="BK15" s="10">
        <v>15973</v>
      </c>
      <c r="BL15" s="10">
        <v>930</v>
      </c>
      <c r="BM15" s="10">
        <v>823</v>
      </c>
    </row>
    <row r="16" spans="1:65">
      <c r="A16" s="10">
        <v>12</v>
      </c>
      <c r="B16" s="10" t="s">
        <v>187</v>
      </c>
      <c r="C16" s="31" t="s">
        <v>188</v>
      </c>
      <c r="D16" s="10" t="s">
        <v>136</v>
      </c>
      <c r="E16" s="10">
        <v>3021</v>
      </c>
      <c r="F16" s="10" t="s">
        <v>189</v>
      </c>
      <c r="G16" s="10" t="s">
        <v>190</v>
      </c>
      <c r="H16" s="10">
        <v>10564.16</v>
      </c>
      <c r="I16" s="10">
        <v>24.26</v>
      </c>
      <c r="J16" s="10">
        <v>18667.58</v>
      </c>
      <c r="K16" s="10">
        <v>151</v>
      </c>
      <c r="L16" s="10">
        <v>19740.6</v>
      </c>
      <c r="M16" s="10">
        <v>266.21</v>
      </c>
      <c r="N16" s="10">
        <v>54.5</v>
      </c>
      <c r="O16" s="10">
        <v>808</v>
      </c>
      <c r="P16" s="10">
        <v>0</v>
      </c>
      <c r="Q16" s="10">
        <v>40</v>
      </c>
      <c r="R16" s="10">
        <v>131.5</v>
      </c>
      <c r="S16" s="10">
        <v>0</v>
      </c>
      <c r="T16" s="10">
        <v>25904.04</v>
      </c>
      <c r="U16" s="10">
        <v>24020.06</v>
      </c>
      <c r="V16" s="10" t="s">
        <v>139</v>
      </c>
      <c r="W16" s="20">
        <f t="shared" si="0"/>
        <v>1.34854057120858</v>
      </c>
      <c r="X16" s="10" t="s">
        <v>140</v>
      </c>
      <c r="Y16" s="10" t="s">
        <v>139</v>
      </c>
      <c r="Z16" s="10" t="s">
        <v>140</v>
      </c>
      <c r="AA16" s="10" t="s">
        <v>140</v>
      </c>
      <c r="AB16" s="10" t="s">
        <v>140</v>
      </c>
      <c r="AC16" s="10" t="s">
        <v>140</v>
      </c>
      <c r="AD16" s="10" t="s">
        <v>140</v>
      </c>
      <c r="AE16" s="10" t="s">
        <v>139</v>
      </c>
      <c r="AF16" s="10" t="s">
        <v>140</v>
      </c>
      <c r="AG16" s="10" t="str">
        <f t="shared" si="1"/>
        <v>是</v>
      </c>
      <c r="AH16" s="28">
        <f t="shared" si="2"/>
        <v>0.412273771034628</v>
      </c>
      <c r="AI16" s="10" t="s">
        <v>140</v>
      </c>
      <c r="AJ16" s="10" t="s">
        <v>140</v>
      </c>
      <c r="AK16" s="10" t="s">
        <v>140</v>
      </c>
      <c r="AL16" s="10" t="s">
        <v>140</v>
      </c>
      <c r="AM16" s="10" t="s">
        <v>140</v>
      </c>
      <c r="AN16" s="10" t="s">
        <v>140</v>
      </c>
      <c r="AO16" s="10" t="s">
        <v>140</v>
      </c>
      <c r="AP16" s="10" t="s">
        <v>140</v>
      </c>
      <c r="AQ16" s="10" t="s">
        <v>140</v>
      </c>
      <c r="AR16" s="10" t="s">
        <v>140</v>
      </c>
      <c r="AS16" s="10" t="s">
        <v>140</v>
      </c>
      <c r="AT16" s="10" t="s">
        <v>140</v>
      </c>
      <c r="AU16" s="10" t="s">
        <v>140</v>
      </c>
      <c r="AV16" s="10" t="s">
        <v>140</v>
      </c>
      <c r="AW16" s="10" t="s">
        <v>140</v>
      </c>
      <c r="AX16" s="10" t="s">
        <v>140</v>
      </c>
      <c r="AY16" s="10" t="s">
        <v>140</v>
      </c>
      <c r="AZ16" s="29" t="s">
        <v>140</v>
      </c>
      <c r="BA16" s="10" t="s">
        <v>143</v>
      </c>
      <c r="BB16" s="10" t="s">
        <v>143</v>
      </c>
      <c r="BC16" s="10" t="s">
        <v>143</v>
      </c>
      <c r="BD16" s="10" t="s">
        <v>143</v>
      </c>
      <c r="BE16" s="10" t="s">
        <v>140</v>
      </c>
      <c r="BF16" s="10" t="s">
        <v>139</v>
      </c>
      <c r="BG16" s="10" t="s">
        <v>140</v>
      </c>
      <c r="BH16" s="10" t="s">
        <v>140</v>
      </c>
      <c r="BI16" s="10" t="s">
        <v>140</v>
      </c>
      <c r="BJ16" s="10" t="s">
        <v>140</v>
      </c>
      <c r="BK16" s="10">
        <v>19740.6</v>
      </c>
      <c r="BL16" s="10">
        <v>266.21</v>
      </c>
      <c r="BM16" s="10">
        <v>808</v>
      </c>
    </row>
    <row r="17" spans="1:65">
      <c r="A17" s="10">
        <v>13</v>
      </c>
      <c r="B17" s="10" t="s">
        <v>191</v>
      </c>
      <c r="C17" s="10" t="s">
        <v>192</v>
      </c>
      <c r="D17" s="11" t="s">
        <v>151</v>
      </c>
      <c r="E17" s="10">
        <v>27510</v>
      </c>
      <c r="F17" s="10" t="s">
        <v>193</v>
      </c>
      <c r="G17" s="10" t="s">
        <v>138</v>
      </c>
      <c r="H17" s="10">
        <v>7653.32</v>
      </c>
      <c r="I17" s="10">
        <v>34.65</v>
      </c>
      <c r="J17" s="10">
        <v>10583.38</v>
      </c>
      <c r="K17" s="10">
        <v>161.66</v>
      </c>
      <c r="L17" s="10">
        <v>14731.53</v>
      </c>
      <c r="M17" s="10">
        <v>316.75</v>
      </c>
      <c r="N17" s="10">
        <v>35</v>
      </c>
      <c r="O17" s="10">
        <v>797.63</v>
      </c>
      <c r="P17" s="10">
        <v>0</v>
      </c>
      <c r="Q17" s="10">
        <v>114</v>
      </c>
      <c r="R17" s="10">
        <v>2128</v>
      </c>
      <c r="S17" s="10">
        <v>0</v>
      </c>
      <c r="T17" s="10">
        <v>5187.33</v>
      </c>
      <c r="U17" s="10">
        <v>3942.51</v>
      </c>
      <c r="V17" s="10" t="s">
        <v>139</v>
      </c>
      <c r="W17" s="20">
        <f t="shared" si="0"/>
        <v>2.15015005230278</v>
      </c>
      <c r="X17" s="10" t="s">
        <v>140</v>
      </c>
      <c r="Y17" s="10" t="s">
        <v>139</v>
      </c>
      <c r="Z17" s="10" t="s">
        <v>140</v>
      </c>
      <c r="AA17" s="10" t="s">
        <v>140</v>
      </c>
      <c r="AB17" s="10" t="s">
        <v>140</v>
      </c>
      <c r="AC17" s="9" t="s">
        <v>139</v>
      </c>
      <c r="AD17" s="10" t="s">
        <v>140</v>
      </c>
      <c r="AE17" s="10" t="s">
        <v>140</v>
      </c>
      <c r="AF17" s="10" t="s">
        <v>140</v>
      </c>
      <c r="AG17" s="10" t="str">
        <f t="shared" si="1"/>
        <v>是</v>
      </c>
      <c r="AH17" s="28">
        <f t="shared" si="2"/>
        <v>0.387398840389948</v>
      </c>
      <c r="AI17" s="10" t="s">
        <v>139</v>
      </c>
      <c r="AJ17" s="10" t="s">
        <v>140</v>
      </c>
      <c r="AK17" s="10" t="s">
        <v>140</v>
      </c>
      <c r="AL17" s="10" t="s">
        <v>140</v>
      </c>
      <c r="AM17" s="10" t="s">
        <v>140</v>
      </c>
      <c r="AN17" s="10" t="s">
        <v>140</v>
      </c>
      <c r="AO17" s="10" t="s">
        <v>140</v>
      </c>
      <c r="AP17" s="10" t="s">
        <v>140</v>
      </c>
      <c r="AQ17" s="10" t="s">
        <v>140</v>
      </c>
      <c r="AR17" s="10" t="s">
        <v>140</v>
      </c>
      <c r="AS17" s="10" t="s">
        <v>140</v>
      </c>
      <c r="AT17" s="10" t="s">
        <v>140</v>
      </c>
      <c r="AU17" s="10" t="s">
        <v>140</v>
      </c>
      <c r="AV17" s="10" t="s">
        <v>139</v>
      </c>
      <c r="AW17" s="10" t="s">
        <v>140</v>
      </c>
      <c r="AX17" s="9" t="s">
        <v>139</v>
      </c>
      <c r="AY17" s="10" t="s">
        <v>139</v>
      </c>
      <c r="AZ17" s="29" t="s">
        <v>139</v>
      </c>
      <c r="BA17" s="10" t="s">
        <v>143</v>
      </c>
      <c r="BB17" s="10" t="s">
        <v>143</v>
      </c>
      <c r="BC17" s="10" t="s">
        <v>143</v>
      </c>
      <c r="BD17" s="10">
        <v>2</v>
      </c>
      <c r="BE17" s="10" t="s">
        <v>140</v>
      </c>
      <c r="BF17" s="10" t="s">
        <v>140</v>
      </c>
      <c r="BG17" s="10" t="s">
        <v>140</v>
      </c>
      <c r="BH17" s="10" t="s">
        <v>139</v>
      </c>
      <c r="BI17" s="10" t="s">
        <v>140</v>
      </c>
      <c r="BJ17" s="10" t="s">
        <v>140</v>
      </c>
      <c r="BK17" s="10">
        <v>14731.53</v>
      </c>
      <c r="BL17" s="10">
        <v>316.75</v>
      </c>
      <c r="BM17" s="10">
        <v>797.63</v>
      </c>
    </row>
    <row r="18" spans="1:65">
      <c r="A18" s="10">
        <v>14</v>
      </c>
      <c r="B18" s="10" t="s">
        <v>194</v>
      </c>
      <c r="C18" s="31" t="s">
        <v>195</v>
      </c>
      <c r="D18" s="12" t="s">
        <v>136</v>
      </c>
      <c r="E18" s="10">
        <v>301</v>
      </c>
      <c r="F18" s="10" t="s">
        <v>196</v>
      </c>
      <c r="G18" s="10" t="s">
        <v>197</v>
      </c>
      <c r="H18" s="10">
        <v>12263</v>
      </c>
      <c r="I18" s="10">
        <v>8</v>
      </c>
      <c r="J18" s="10">
        <v>13343</v>
      </c>
      <c r="K18" s="10">
        <v>-984</v>
      </c>
      <c r="L18" s="10">
        <v>13620</v>
      </c>
      <c r="M18" s="10">
        <v>461</v>
      </c>
      <c r="N18" s="10">
        <v>71.5</v>
      </c>
      <c r="O18" s="10">
        <v>703</v>
      </c>
      <c r="P18" s="10">
        <v>16</v>
      </c>
      <c r="Q18" s="10">
        <v>347</v>
      </c>
      <c r="R18" s="10">
        <v>6872</v>
      </c>
      <c r="S18" s="10">
        <v>0</v>
      </c>
      <c r="T18" s="10">
        <v>15389</v>
      </c>
      <c r="U18" s="10">
        <v>14191</v>
      </c>
      <c r="V18" s="10" t="s">
        <v>140</v>
      </c>
      <c r="W18" s="20">
        <f t="shared" si="0"/>
        <v>3.38472834067548</v>
      </c>
      <c r="X18" s="10" t="s">
        <v>140</v>
      </c>
      <c r="Y18" s="10" t="s">
        <v>139</v>
      </c>
      <c r="Z18" s="10" t="s">
        <v>140</v>
      </c>
      <c r="AA18" s="10" t="s">
        <v>140</v>
      </c>
      <c r="AB18" s="9" t="s">
        <v>139</v>
      </c>
      <c r="AC18" s="9" t="s">
        <v>139</v>
      </c>
      <c r="AD18" s="10" t="s">
        <v>140</v>
      </c>
      <c r="AE18" s="10" t="s">
        <v>140</v>
      </c>
      <c r="AF18" s="10" t="s">
        <v>140</v>
      </c>
      <c r="AG18" s="10" t="str">
        <f t="shared" si="1"/>
        <v>是</v>
      </c>
      <c r="AH18" s="28">
        <f t="shared" si="2"/>
        <v>0.0544148762554064</v>
      </c>
      <c r="AI18" s="10" t="s">
        <v>140</v>
      </c>
      <c r="AJ18" s="10" t="s">
        <v>140</v>
      </c>
      <c r="AK18" s="10" t="s">
        <v>140</v>
      </c>
      <c r="AL18" s="10" t="s">
        <v>140</v>
      </c>
      <c r="AM18" s="10" t="s">
        <v>140</v>
      </c>
      <c r="AN18" s="10" t="s">
        <v>140</v>
      </c>
      <c r="AO18" s="10" t="s">
        <v>198</v>
      </c>
      <c r="AP18" s="10" t="s">
        <v>140</v>
      </c>
      <c r="AQ18" s="10" t="s">
        <v>140</v>
      </c>
      <c r="AR18" s="10" t="s">
        <v>140</v>
      </c>
      <c r="AS18" s="10" t="s">
        <v>139</v>
      </c>
      <c r="AT18" s="10" t="s">
        <v>140</v>
      </c>
      <c r="AU18" s="10" t="s">
        <v>140</v>
      </c>
      <c r="AV18" s="10" t="s">
        <v>139</v>
      </c>
      <c r="AW18" s="10" t="s">
        <v>140</v>
      </c>
      <c r="AX18" s="9" t="s">
        <v>139</v>
      </c>
      <c r="AY18" s="10" t="s">
        <v>139</v>
      </c>
      <c r="AZ18" s="29" t="s">
        <v>140</v>
      </c>
      <c r="BA18" s="10" t="s">
        <v>139</v>
      </c>
      <c r="BB18" s="10" t="s">
        <v>143</v>
      </c>
      <c r="BC18" s="10" t="s">
        <v>143</v>
      </c>
      <c r="BD18" s="10">
        <v>3</v>
      </c>
      <c r="BE18" s="10" t="s">
        <v>140</v>
      </c>
      <c r="BF18" s="10" t="s">
        <v>140</v>
      </c>
      <c r="BG18" s="10" t="s">
        <v>139</v>
      </c>
      <c r="BH18" s="10" t="s">
        <v>140</v>
      </c>
      <c r="BI18" s="10" t="s">
        <v>140</v>
      </c>
      <c r="BJ18" s="10" t="s">
        <v>140</v>
      </c>
      <c r="BK18" s="10">
        <v>13620</v>
      </c>
      <c r="BL18" s="10">
        <v>461</v>
      </c>
      <c r="BM18" s="10">
        <v>703</v>
      </c>
    </row>
    <row r="19" spans="1:65">
      <c r="A19" s="10">
        <v>15</v>
      </c>
      <c r="B19" s="10" t="s">
        <v>199</v>
      </c>
      <c r="C19" s="10" t="s">
        <v>200</v>
      </c>
      <c r="D19" s="13" t="s">
        <v>201</v>
      </c>
      <c r="E19" s="10">
        <v>351</v>
      </c>
      <c r="F19" s="10" t="s">
        <v>202</v>
      </c>
      <c r="G19" s="10" t="s">
        <v>203</v>
      </c>
      <c r="H19" s="10">
        <f>238379278.15/10000</f>
        <v>23837.927815</v>
      </c>
      <c r="I19" s="10">
        <f>-13536894.48/10000</f>
        <v>-1353.689448</v>
      </c>
      <c r="J19" s="10">
        <f>243193938.74/10000</f>
        <v>24319.393874</v>
      </c>
      <c r="K19" s="10">
        <f>81451.73/10000</f>
        <v>8.145173</v>
      </c>
      <c r="L19" s="10">
        <f>201150070.48/10000</f>
        <v>20115.007048</v>
      </c>
      <c r="M19" s="10">
        <f>-7534356.15/10000</f>
        <v>-753.435615</v>
      </c>
      <c r="N19" s="10">
        <v>126</v>
      </c>
      <c r="O19" s="10">
        <v>689.5</v>
      </c>
      <c r="P19" s="10">
        <f>8567492.48/10000</f>
        <v>856.749248</v>
      </c>
      <c r="Q19" s="10">
        <v>303</v>
      </c>
      <c r="R19" s="10">
        <v>649.87</v>
      </c>
      <c r="S19" s="10">
        <v>0</v>
      </c>
      <c r="T19" s="10">
        <f>409347057.36/10000</f>
        <v>40934.705736</v>
      </c>
      <c r="U19" s="10">
        <f>258531773.13/10000</f>
        <v>25853.177313</v>
      </c>
      <c r="V19" s="10" t="s">
        <v>140</v>
      </c>
      <c r="W19" s="20">
        <f t="shared" si="0"/>
        <v>-3.74563932889555</v>
      </c>
      <c r="X19" s="10" t="s">
        <v>140</v>
      </c>
      <c r="Y19" s="10" t="s">
        <v>143</v>
      </c>
      <c r="Z19" s="10" t="s">
        <v>139</v>
      </c>
      <c r="AA19" s="9" t="s">
        <v>139</v>
      </c>
      <c r="AB19" s="10" t="s">
        <v>140</v>
      </c>
      <c r="AC19" s="10" t="s">
        <v>140</v>
      </c>
      <c r="AD19" s="9" t="s">
        <v>139</v>
      </c>
      <c r="AE19" s="10" t="s">
        <v>140</v>
      </c>
      <c r="AF19" s="10" t="s">
        <v>140</v>
      </c>
      <c r="AG19" s="10" t="str">
        <f t="shared" si="1"/>
        <v>是</v>
      </c>
      <c r="AH19" s="28">
        <f t="shared" si="2"/>
        <v>-0.0763422884914167</v>
      </c>
      <c r="AI19" s="10" t="s">
        <v>140</v>
      </c>
      <c r="AJ19" s="10" t="s">
        <v>140</v>
      </c>
      <c r="AK19" s="10" t="s">
        <v>140</v>
      </c>
      <c r="AL19" s="10" t="s">
        <v>140</v>
      </c>
      <c r="AM19" s="10" t="s">
        <v>139</v>
      </c>
      <c r="AN19" s="10" t="s">
        <v>139</v>
      </c>
      <c r="AO19" s="10" t="s">
        <v>139</v>
      </c>
      <c r="AP19" s="10" t="s">
        <v>140</v>
      </c>
      <c r="AQ19" s="10" t="s">
        <v>140</v>
      </c>
      <c r="AR19" s="10" t="s">
        <v>139</v>
      </c>
      <c r="AS19" s="10" t="s">
        <v>139</v>
      </c>
      <c r="AT19" s="10" t="s">
        <v>140</v>
      </c>
      <c r="AU19" s="10" t="s">
        <v>140</v>
      </c>
      <c r="AV19" s="10" t="s">
        <v>139</v>
      </c>
      <c r="AW19" s="10" t="s">
        <v>140</v>
      </c>
      <c r="AX19" s="10" t="s">
        <v>140</v>
      </c>
      <c r="AY19" s="10" t="s">
        <v>139</v>
      </c>
      <c r="AZ19" s="29" t="s">
        <v>140</v>
      </c>
      <c r="BA19" s="10" t="s">
        <v>143</v>
      </c>
      <c r="BB19" s="10" t="s">
        <v>143</v>
      </c>
      <c r="BC19" s="10" t="s">
        <v>143</v>
      </c>
      <c r="BD19" s="10">
        <v>3</v>
      </c>
      <c r="BE19" s="10" t="s">
        <v>140</v>
      </c>
      <c r="BF19" s="10" t="s">
        <v>140</v>
      </c>
      <c r="BG19" s="10" t="s">
        <v>140</v>
      </c>
      <c r="BH19" s="10" t="s">
        <v>139</v>
      </c>
      <c r="BI19" s="10" t="s">
        <v>140</v>
      </c>
      <c r="BJ19" s="10" t="s">
        <v>140</v>
      </c>
      <c r="BK19" s="10">
        <f>201150070.48/10000</f>
        <v>20115.007048</v>
      </c>
      <c r="BL19" s="10">
        <v>-753.435615</v>
      </c>
      <c r="BM19" s="10">
        <v>689.5</v>
      </c>
    </row>
    <row r="20" spans="1:65">
      <c r="A20" s="10">
        <v>16</v>
      </c>
      <c r="B20" s="10" t="s">
        <v>204</v>
      </c>
      <c r="C20" s="10" t="s">
        <v>205</v>
      </c>
      <c r="D20" s="11" t="s">
        <v>136</v>
      </c>
      <c r="E20" s="10">
        <v>2641</v>
      </c>
      <c r="F20" s="10" t="s">
        <v>206</v>
      </c>
      <c r="G20" s="10" t="s">
        <v>207</v>
      </c>
      <c r="H20" s="10">
        <v>13465.6</v>
      </c>
      <c r="I20" s="10">
        <v>795.13</v>
      </c>
      <c r="J20" s="10">
        <v>14016.68</v>
      </c>
      <c r="K20" s="10">
        <v>979.6</v>
      </c>
      <c r="L20" s="10">
        <v>13406.9</v>
      </c>
      <c r="M20" s="10">
        <v>942.6</v>
      </c>
      <c r="N20" s="10">
        <v>56</v>
      </c>
      <c r="O20" s="10">
        <v>668</v>
      </c>
      <c r="P20" s="10">
        <v>620.4</v>
      </c>
      <c r="Q20" s="10">
        <v>134</v>
      </c>
      <c r="R20" s="10">
        <v>18</v>
      </c>
      <c r="S20" s="10">
        <v>0</v>
      </c>
      <c r="T20" s="10">
        <v>16904.72</v>
      </c>
      <c r="U20" s="10">
        <v>10805.2</v>
      </c>
      <c r="V20" s="10" t="s">
        <v>139</v>
      </c>
      <c r="W20" s="20">
        <f t="shared" si="0"/>
        <v>7.03070806823352</v>
      </c>
      <c r="X20" s="10" t="s">
        <v>140</v>
      </c>
      <c r="Y20" s="10" t="s">
        <v>139</v>
      </c>
      <c r="Z20" s="9" t="s">
        <v>139</v>
      </c>
      <c r="AA20" s="9" t="s">
        <v>139</v>
      </c>
      <c r="AB20" s="9" t="s">
        <v>139</v>
      </c>
      <c r="AC20" s="10" t="s">
        <v>140</v>
      </c>
      <c r="AD20" s="10" t="s">
        <v>140</v>
      </c>
      <c r="AE20" s="10" t="s">
        <v>140</v>
      </c>
      <c r="AF20" s="10" t="s">
        <v>140</v>
      </c>
      <c r="AG20" s="10" t="str">
        <f t="shared" si="1"/>
        <v>是</v>
      </c>
      <c r="AH20" s="28">
        <f t="shared" si="2"/>
        <v>-0.00128942937642851</v>
      </c>
      <c r="AI20" s="10" t="s">
        <v>140</v>
      </c>
      <c r="AJ20" s="10" t="s">
        <v>140</v>
      </c>
      <c r="AK20" s="10" t="s">
        <v>139</v>
      </c>
      <c r="AL20" s="10" t="s">
        <v>140</v>
      </c>
      <c r="AM20" s="10" t="s">
        <v>139</v>
      </c>
      <c r="AN20" s="10" t="s">
        <v>139</v>
      </c>
      <c r="AO20" s="10" t="s">
        <v>139</v>
      </c>
      <c r="AP20" s="10" t="s">
        <v>140</v>
      </c>
      <c r="AQ20" s="10" t="s">
        <v>140</v>
      </c>
      <c r="AR20" s="10" t="s">
        <v>139</v>
      </c>
      <c r="AS20" s="10" t="s">
        <v>139</v>
      </c>
      <c r="AT20" s="10" t="s">
        <v>140</v>
      </c>
      <c r="AU20" s="10" t="s">
        <v>140</v>
      </c>
      <c r="AV20" s="10" t="s">
        <v>140</v>
      </c>
      <c r="AW20" s="10" t="s">
        <v>140</v>
      </c>
      <c r="AX20" s="10" t="s">
        <v>140</v>
      </c>
      <c r="AY20" s="10" t="s">
        <v>140</v>
      </c>
      <c r="AZ20" s="29" t="s">
        <v>140</v>
      </c>
      <c r="BA20" s="10" t="s">
        <v>143</v>
      </c>
      <c r="BB20" s="10" t="s">
        <v>143</v>
      </c>
      <c r="BC20" s="10" t="s">
        <v>143</v>
      </c>
      <c r="BD20" s="10">
        <v>3</v>
      </c>
      <c r="BE20" s="10" t="s">
        <v>140</v>
      </c>
      <c r="BF20" s="10" t="s">
        <v>140</v>
      </c>
      <c r="BG20" s="10" t="s">
        <v>140</v>
      </c>
      <c r="BH20" s="10" t="s">
        <v>140</v>
      </c>
      <c r="BI20" s="10" t="s">
        <v>140</v>
      </c>
      <c r="BJ20" s="10" t="s">
        <v>140</v>
      </c>
      <c r="BK20" s="10">
        <v>13406.9</v>
      </c>
      <c r="BL20" s="10">
        <v>942.6</v>
      </c>
      <c r="BM20" s="10">
        <v>668</v>
      </c>
    </row>
    <row r="21" spans="1:65">
      <c r="A21" s="10">
        <v>17</v>
      </c>
      <c r="B21" s="10" t="s">
        <v>208</v>
      </c>
      <c r="C21" s="10" t="s">
        <v>209</v>
      </c>
      <c r="D21" s="11" t="s">
        <v>165</v>
      </c>
      <c r="E21" s="10">
        <v>3459</v>
      </c>
      <c r="F21" s="10" t="s">
        <v>210</v>
      </c>
      <c r="G21" s="10" t="s">
        <v>211</v>
      </c>
      <c r="H21" s="10">
        <f>62326926.01/10000</f>
        <v>6232.692601</v>
      </c>
      <c r="I21" s="10">
        <v>73.26</v>
      </c>
      <c r="J21" s="10">
        <v>7375.65</v>
      </c>
      <c r="K21" s="10">
        <v>268.77</v>
      </c>
      <c r="L21" s="10">
        <v>5432.74</v>
      </c>
      <c r="M21" s="10">
        <v>409.29</v>
      </c>
      <c r="N21" s="10">
        <v>8</v>
      </c>
      <c r="O21" s="10">
        <v>613</v>
      </c>
      <c r="P21" s="10">
        <v>280.34</v>
      </c>
      <c r="Q21" s="10">
        <v>116</v>
      </c>
      <c r="R21" s="10">
        <v>203.33</v>
      </c>
      <c r="S21" s="10">
        <v>0</v>
      </c>
      <c r="T21" s="10">
        <v>7796.79</v>
      </c>
      <c r="U21" s="10">
        <v>6598.89</v>
      </c>
      <c r="V21" s="10" t="s">
        <v>139</v>
      </c>
      <c r="W21" s="20">
        <f t="shared" si="0"/>
        <v>7.53376749117388</v>
      </c>
      <c r="X21" s="10" t="s">
        <v>140</v>
      </c>
      <c r="Y21" s="10" t="s">
        <v>139</v>
      </c>
      <c r="Z21" s="10" t="s">
        <v>140</v>
      </c>
      <c r="AA21" s="10" t="s">
        <v>140</v>
      </c>
      <c r="AB21" s="9" t="s">
        <v>139</v>
      </c>
      <c r="AC21" s="9" t="s">
        <v>139</v>
      </c>
      <c r="AD21" s="10" t="s">
        <v>140</v>
      </c>
      <c r="AE21" s="10" t="s">
        <v>140</v>
      </c>
      <c r="AF21" s="10" t="s">
        <v>140</v>
      </c>
      <c r="AG21" s="10" t="str">
        <f t="shared" si="1"/>
        <v>否</v>
      </c>
      <c r="AH21" s="28">
        <f t="shared" si="2"/>
        <v>-0.0400206036579271</v>
      </c>
      <c r="AI21" s="10" t="s">
        <v>139</v>
      </c>
      <c r="AJ21" s="10" t="s">
        <v>140</v>
      </c>
      <c r="AK21" s="10" t="s">
        <v>140</v>
      </c>
      <c r="AL21" s="10" t="s">
        <v>140</v>
      </c>
      <c r="AM21" s="10" t="s">
        <v>140</v>
      </c>
      <c r="AN21" s="10" t="s">
        <v>139</v>
      </c>
      <c r="AO21" s="10" t="s">
        <v>140</v>
      </c>
      <c r="AP21" s="10" t="s">
        <v>140</v>
      </c>
      <c r="AQ21" s="10" t="s">
        <v>140</v>
      </c>
      <c r="AR21" s="10" t="s">
        <v>140</v>
      </c>
      <c r="AS21" s="10" t="s">
        <v>139</v>
      </c>
      <c r="AT21" s="10" t="s">
        <v>140</v>
      </c>
      <c r="AU21" s="10" t="s">
        <v>140</v>
      </c>
      <c r="AV21" s="10" t="s">
        <v>140</v>
      </c>
      <c r="AW21" s="10" t="s">
        <v>140</v>
      </c>
      <c r="AX21" s="9" t="s">
        <v>139</v>
      </c>
      <c r="AY21" s="10" t="s">
        <v>140</v>
      </c>
      <c r="AZ21" s="29" t="s">
        <v>140</v>
      </c>
      <c r="BA21" s="10" t="s">
        <v>143</v>
      </c>
      <c r="BB21" s="10" t="s">
        <v>143</v>
      </c>
      <c r="BC21" s="10" t="s">
        <v>143</v>
      </c>
      <c r="BD21" s="10">
        <v>4</v>
      </c>
      <c r="BE21" s="10" t="s">
        <v>140</v>
      </c>
      <c r="BF21" s="10" t="s">
        <v>140</v>
      </c>
      <c r="BG21" s="10" t="s">
        <v>140</v>
      </c>
      <c r="BH21" s="10" t="s">
        <v>139</v>
      </c>
      <c r="BI21" s="10" t="s">
        <v>140</v>
      </c>
      <c r="BJ21" s="10" t="s">
        <v>140</v>
      </c>
      <c r="BK21" s="10">
        <v>5432.74</v>
      </c>
      <c r="BL21" s="10">
        <v>409.29</v>
      </c>
      <c r="BM21" s="10">
        <v>613</v>
      </c>
    </row>
    <row r="22" spans="1:65">
      <c r="A22" s="10">
        <v>18</v>
      </c>
      <c r="B22" s="10" t="s">
        <v>212</v>
      </c>
      <c r="C22" s="10" t="s">
        <v>213</v>
      </c>
      <c r="D22" s="11" t="s">
        <v>136</v>
      </c>
      <c r="E22" s="10">
        <v>3985</v>
      </c>
      <c r="F22" s="10" t="s">
        <v>214</v>
      </c>
      <c r="G22" s="10" t="s">
        <v>215</v>
      </c>
      <c r="H22" s="10">
        <v>3551</v>
      </c>
      <c r="I22" s="10">
        <v>92</v>
      </c>
      <c r="J22" s="10">
        <v>3672</v>
      </c>
      <c r="K22" s="10">
        <v>193</v>
      </c>
      <c r="L22" s="10">
        <v>4070</v>
      </c>
      <c r="M22" s="10">
        <v>155</v>
      </c>
      <c r="N22" s="10">
        <v>33</v>
      </c>
      <c r="O22" s="10">
        <v>123</v>
      </c>
      <c r="P22" s="10">
        <v>404.84</v>
      </c>
      <c r="Q22" s="10">
        <v>116</v>
      </c>
      <c r="R22" s="10">
        <v>540</v>
      </c>
      <c r="S22" s="10">
        <v>0.213</v>
      </c>
      <c r="T22" s="10">
        <v>4086</v>
      </c>
      <c r="U22" s="10">
        <v>2786</v>
      </c>
      <c r="V22" s="10" t="s">
        <v>139</v>
      </c>
      <c r="W22" s="20">
        <f t="shared" si="0"/>
        <v>3.80835380835381</v>
      </c>
      <c r="X22" s="10" t="s">
        <v>140</v>
      </c>
      <c r="Y22" s="10" t="s">
        <v>143</v>
      </c>
      <c r="Z22" s="10" t="s">
        <v>140</v>
      </c>
      <c r="AA22" s="10" t="s">
        <v>140</v>
      </c>
      <c r="AB22" s="9" t="s">
        <v>139</v>
      </c>
      <c r="AC22" s="9" t="s">
        <v>139</v>
      </c>
      <c r="AD22" s="10" t="s">
        <v>140</v>
      </c>
      <c r="AE22" s="10" t="s">
        <v>140</v>
      </c>
      <c r="AF22" s="10" t="s">
        <v>140</v>
      </c>
      <c r="AG22" s="10" t="str">
        <f t="shared" si="1"/>
        <v>否</v>
      </c>
      <c r="AH22" s="28">
        <f t="shared" si="2"/>
        <v>0.0712313540203779</v>
      </c>
      <c r="AI22" s="10" t="s">
        <v>140</v>
      </c>
      <c r="AJ22" s="10" t="s">
        <v>140</v>
      </c>
      <c r="AK22" s="10" t="s">
        <v>140</v>
      </c>
      <c r="AL22" s="10" t="s">
        <v>140</v>
      </c>
      <c r="AM22" s="10" t="s">
        <v>139</v>
      </c>
      <c r="AN22" s="10" t="s">
        <v>139</v>
      </c>
      <c r="AO22" s="10" t="s">
        <v>140</v>
      </c>
      <c r="AP22" s="10" t="s">
        <v>140</v>
      </c>
      <c r="AQ22" s="10" t="s">
        <v>139</v>
      </c>
      <c r="AR22" s="10" t="s">
        <v>140</v>
      </c>
      <c r="AS22" s="10" t="s">
        <v>139</v>
      </c>
      <c r="AT22" s="10" t="s">
        <v>140</v>
      </c>
      <c r="AU22" s="10" t="s">
        <v>140</v>
      </c>
      <c r="AV22" s="10" t="s">
        <v>140</v>
      </c>
      <c r="AW22" s="10" t="s">
        <v>140</v>
      </c>
      <c r="AX22" s="9" t="s">
        <v>139</v>
      </c>
      <c r="AY22" s="10" t="s">
        <v>139</v>
      </c>
      <c r="AZ22" s="29" t="s">
        <v>140</v>
      </c>
      <c r="BA22" s="10" t="s">
        <v>143</v>
      </c>
      <c r="BB22" s="10" t="s">
        <v>143</v>
      </c>
      <c r="BC22" s="10" t="s">
        <v>143</v>
      </c>
      <c r="BD22" s="10">
        <v>3</v>
      </c>
      <c r="BE22" s="10" t="s">
        <v>140</v>
      </c>
      <c r="BF22" s="10" t="s">
        <v>140</v>
      </c>
      <c r="BG22" s="10" t="s">
        <v>140</v>
      </c>
      <c r="BH22" s="10" t="s">
        <v>140</v>
      </c>
      <c r="BI22" s="10" t="s">
        <v>140</v>
      </c>
      <c r="BJ22" s="10" t="s">
        <v>140</v>
      </c>
      <c r="BK22" s="10">
        <v>4070</v>
      </c>
      <c r="BL22" s="10">
        <v>155</v>
      </c>
      <c r="BM22" s="10">
        <v>123</v>
      </c>
    </row>
    <row r="23" spans="1:65">
      <c r="A23" s="10">
        <v>19</v>
      </c>
      <c r="B23" s="10" t="s">
        <v>216</v>
      </c>
      <c r="C23" s="31" t="s">
        <v>217</v>
      </c>
      <c r="D23" s="11" t="s">
        <v>218</v>
      </c>
      <c r="E23" s="10">
        <v>1761</v>
      </c>
      <c r="F23" s="10" t="s">
        <v>219</v>
      </c>
      <c r="G23" s="10" t="s">
        <v>167</v>
      </c>
      <c r="H23" s="10">
        <v>10912.1</v>
      </c>
      <c r="I23" s="10">
        <v>-934.53</v>
      </c>
      <c r="J23" s="10">
        <v>11427.05</v>
      </c>
      <c r="K23" s="10">
        <v>-817.06</v>
      </c>
      <c r="L23" s="10">
        <v>15206.58</v>
      </c>
      <c r="M23" s="10">
        <v>180.8</v>
      </c>
      <c r="N23" s="10">
        <v>135</v>
      </c>
      <c r="O23" s="10">
        <v>511.1</v>
      </c>
      <c r="P23" s="10">
        <v>587.42</v>
      </c>
      <c r="Q23" s="10">
        <v>323</v>
      </c>
      <c r="R23" s="10">
        <v>4301</v>
      </c>
      <c r="S23" s="10">
        <v>0</v>
      </c>
      <c r="T23" s="10">
        <v>16226.54</v>
      </c>
      <c r="U23" s="10">
        <v>9971.89</v>
      </c>
      <c r="V23" s="10" t="s">
        <v>139</v>
      </c>
      <c r="W23" s="20">
        <f t="shared" si="0"/>
        <v>1.18895899012138</v>
      </c>
      <c r="X23" s="10" t="s">
        <v>140</v>
      </c>
      <c r="Y23" s="10" t="s">
        <v>143</v>
      </c>
      <c r="Z23" s="10" t="s">
        <v>140</v>
      </c>
      <c r="AA23" s="10" t="s">
        <v>140</v>
      </c>
      <c r="AB23" s="9" t="s">
        <v>139</v>
      </c>
      <c r="AC23" s="10" t="s">
        <v>140</v>
      </c>
      <c r="AD23" s="10" t="s">
        <v>140</v>
      </c>
      <c r="AE23" s="10" t="s">
        <v>140</v>
      </c>
      <c r="AF23" s="10" t="s">
        <v>140</v>
      </c>
      <c r="AG23" s="10" t="str">
        <f t="shared" si="1"/>
        <v>是</v>
      </c>
      <c r="AH23" s="28">
        <f t="shared" si="2"/>
        <v>0.188971819851714</v>
      </c>
      <c r="AI23" s="10" t="s">
        <v>139</v>
      </c>
      <c r="AJ23" s="10" t="s">
        <v>140</v>
      </c>
      <c r="AK23" s="10" t="s">
        <v>139</v>
      </c>
      <c r="AL23" s="10" t="s">
        <v>140</v>
      </c>
      <c r="AM23" s="10" t="s">
        <v>140</v>
      </c>
      <c r="AN23" s="10" t="s">
        <v>139</v>
      </c>
      <c r="AO23" s="10" t="s">
        <v>140</v>
      </c>
      <c r="AP23" s="10" t="s">
        <v>140</v>
      </c>
      <c r="AQ23" s="10" t="s">
        <v>140</v>
      </c>
      <c r="AR23" s="10" t="s">
        <v>139</v>
      </c>
      <c r="AS23" s="10" t="s">
        <v>139</v>
      </c>
      <c r="AT23" s="10" t="s">
        <v>140</v>
      </c>
      <c r="AU23" s="10" t="s">
        <v>140</v>
      </c>
      <c r="AV23" s="10" t="s">
        <v>140</v>
      </c>
      <c r="AW23" s="10" t="s">
        <v>140</v>
      </c>
      <c r="AX23" s="9" t="s">
        <v>139</v>
      </c>
      <c r="AY23" s="10" t="s">
        <v>139</v>
      </c>
      <c r="AZ23" s="29" t="s">
        <v>140</v>
      </c>
      <c r="BA23" s="10" t="s">
        <v>143</v>
      </c>
      <c r="BB23" s="10" t="s">
        <v>143</v>
      </c>
      <c r="BC23" s="10" t="s">
        <v>143</v>
      </c>
      <c r="BD23" s="10">
        <v>3</v>
      </c>
      <c r="BE23" s="10" t="s">
        <v>140</v>
      </c>
      <c r="BF23" s="10" t="s">
        <v>140</v>
      </c>
      <c r="BG23" s="10" t="s">
        <v>140</v>
      </c>
      <c r="BH23" s="10" t="s">
        <v>140</v>
      </c>
      <c r="BI23" s="10" t="s">
        <v>140</v>
      </c>
      <c r="BJ23" s="10" t="s">
        <v>140</v>
      </c>
      <c r="BK23" s="10">
        <v>15206.58</v>
      </c>
      <c r="BL23" s="10">
        <v>180.8</v>
      </c>
      <c r="BM23" s="10">
        <v>511.1</v>
      </c>
    </row>
    <row r="24" spans="1:65">
      <c r="A24" s="10">
        <v>20</v>
      </c>
      <c r="B24" s="10" t="s">
        <v>220</v>
      </c>
      <c r="C24" s="10" t="s">
        <v>221</v>
      </c>
      <c r="D24" s="12" t="s">
        <v>201</v>
      </c>
      <c r="E24" s="10">
        <v>3511</v>
      </c>
      <c r="F24" s="10" t="s">
        <v>222</v>
      </c>
      <c r="G24" s="10" t="s">
        <v>222</v>
      </c>
      <c r="H24" s="10">
        <v>8148.2</v>
      </c>
      <c r="I24" s="10">
        <v>34.6</v>
      </c>
      <c r="J24" s="10">
        <v>13325.2</v>
      </c>
      <c r="K24" s="10">
        <v>256.5</v>
      </c>
      <c r="L24" s="10">
        <v>12616.2</v>
      </c>
      <c r="M24" s="10">
        <v>-41.8</v>
      </c>
      <c r="N24" s="10">
        <v>23.52</v>
      </c>
      <c r="O24" s="10">
        <v>484.1</v>
      </c>
      <c r="P24" s="10">
        <v>0</v>
      </c>
      <c r="Q24" s="10">
        <v>120</v>
      </c>
      <c r="R24" s="10">
        <v>154</v>
      </c>
      <c r="S24" s="10">
        <v>0</v>
      </c>
      <c r="T24" s="10">
        <v>6262.6</v>
      </c>
      <c r="U24" s="10">
        <v>4547.5</v>
      </c>
      <c r="V24" s="10" t="s">
        <v>140</v>
      </c>
      <c r="W24" s="20">
        <f t="shared" si="0"/>
        <v>-0.331320048826112</v>
      </c>
      <c r="X24" s="10" t="s">
        <v>140</v>
      </c>
      <c r="Y24" s="10" t="s">
        <v>139</v>
      </c>
      <c r="Z24" s="10" t="s">
        <v>140</v>
      </c>
      <c r="AA24" s="10" t="s">
        <v>140</v>
      </c>
      <c r="AB24" s="10" t="s">
        <v>140</v>
      </c>
      <c r="AC24" s="9" t="s">
        <v>139</v>
      </c>
      <c r="AD24" s="10" t="s">
        <v>140</v>
      </c>
      <c r="AE24" s="10" t="s">
        <v>140</v>
      </c>
      <c r="AF24" s="10" t="s">
        <v>140</v>
      </c>
      <c r="AG24" s="10" t="str">
        <f t="shared" si="1"/>
        <v>是</v>
      </c>
      <c r="AH24" s="28">
        <f t="shared" si="2"/>
        <v>0.291073795596055</v>
      </c>
      <c r="AI24" s="10" t="s">
        <v>140</v>
      </c>
      <c r="AJ24" s="10" t="s">
        <v>140</v>
      </c>
      <c r="AK24" s="10" t="s">
        <v>140</v>
      </c>
      <c r="AL24" s="10" t="s">
        <v>140</v>
      </c>
      <c r="AM24" s="10" t="s">
        <v>140</v>
      </c>
      <c r="AN24" s="10" t="s">
        <v>140</v>
      </c>
      <c r="AO24" s="10" t="s">
        <v>140</v>
      </c>
      <c r="AP24" s="10" t="s">
        <v>140</v>
      </c>
      <c r="AQ24" s="10" t="s">
        <v>140</v>
      </c>
      <c r="AR24" s="10" t="s">
        <v>140</v>
      </c>
      <c r="AS24" s="10" t="s">
        <v>140</v>
      </c>
      <c r="AT24" s="10" t="s">
        <v>140</v>
      </c>
      <c r="AU24" s="10" t="s">
        <v>140</v>
      </c>
      <c r="AV24" s="10" t="s">
        <v>140</v>
      </c>
      <c r="AW24" s="10" t="s">
        <v>140</v>
      </c>
      <c r="AX24" s="9" t="s">
        <v>139</v>
      </c>
      <c r="AY24" s="10" t="s">
        <v>139</v>
      </c>
      <c r="AZ24" s="29" t="s">
        <v>140</v>
      </c>
      <c r="BA24" s="10" t="s">
        <v>143</v>
      </c>
      <c r="BB24" s="10" t="s">
        <v>143</v>
      </c>
      <c r="BC24" s="10" t="s">
        <v>143</v>
      </c>
      <c r="BD24" s="10">
        <v>1</v>
      </c>
      <c r="BE24" s="10" t="s">
        <v>140</v>
      </c>
      <c r="BF24" s="10" t="s">
        <v>140</v>
      </c>
      <c r="BG24" s="10" t="s">
        <v>139</v>
      </c>
      <c r="BH24" s="10" t="s">
        <v>140</v>
      </c>
      <c r="BI24" s="10" t="s">
        <v>140</v>
      </c>
      <c r="BJ24" s="10" t="s">
        <v>140</v>
      </c>
      <c r="BK24" s="10">
        <v>12616.2</v>
      </c>
      <c r="BL24" s="10">
        <v>-41.8</v>
      </c>
      <c r="BM24" s="10">
        <v>484.1</v>
      </c>
    </row>
    <row r="25" spans="1:65">
      <c r="A25" s="10">
        <v>21</v>
      </c>
      <c r="B25" s="10" t="s">
        <v>223</v>
      </c>
      <c r="C25" s="31" t="s">
        <v>224</v>
      </c>
      <c r="D25" s="11" t="s">
        <v>201</v>
      </c>
      <c r="E25" s="10">
        <v>3591</v>
      </c>
      <c r="F25" s="10" t="s">
        <v>225</v>
      </c>
      <c r="G25" s="10" t="s">
        <v>226</v>
      </c>
      <c r="H25" s="10">
        <v>4487.1</v>
      </c>
      <c r="I25" s="10">
        <v>397</v>
      </c>
      <c r="J25" s="10">
        <v>6405.6</v>
      </c>
      <c r="K25" s="10">
        <v>428</v>
      </c>
      <c r="L25" s="10">
        <v>7528.3</v>
      </c>
      <c r="M25" s="10">
        <v>553.8</v>
      </c>
      <c r="N25" s="10">
        <v>66</v>
      </c>
      <c r="O25" s="10">
        <v>425.71</v>
      </c>
      <c r="P25" s="10">
        <v>546.79</v>
      </c>
      <c r="Q25" s="10">
        <v>90</v>
      </c>
      <c r="R25" s="10">
        <v>7.37</v>
      </c>
      <c r="S25" s="10">
        <v>0</v>
      </c>
      <c r="T25" s="10">
        <v>4898.1</v>
      </c>
      <c r="U25" s="10">
        <v>2592.3</v>
      </c>
      <c r="V25" s="10" t="s">
        <v>139</v>
      </c>
      <c r="W25" s="20">
        <f t="shared" si="0"/>
        <v>7.35624244517354</v>
      </c>
      <c r="X25" s="10" t="s">
        <v>140</v>
      </c>
      <c r="Y25" s="10" t="s">
        <v>139</v>
      </c>
      <c r="Z25" s="9" t="s">
        <v>139</v>
      </c>
      <c r="AA25" s="9" t="s">
        <v>139</v>
      </c>
      <c r="AB25" s="9" t="s">
        <v>139</v>
      </c>
      <c r="AC25" s="9" t="s">
        <v>139</v>
      </c>
      <c r="AD25" s="10" t="s">
        <v>140</v>
      </c>
      <c r="AE25" s="10" t="s">
        <v>140</v>
      </c>
      <c r="AF25" s="10" t="s">
        <v>140</v>
      </c>
      <c r="AG25" s="10" t="str">
        <f t="shared" si="1"/>
        <v>否</v>
      </c>
      <c r="AH25" s="28">
        <f t="shared" si="2"/>
        <v>0.301413758761545</v>
      </c>
      <c r="AI25" s="10" t="s">
        <v>139</v>
      </c>
      <c r="AJ25" s="10" t="s">
        <v>139</v>
      </c>
      <c r="AK25" s="10" t="s">
        <v>139</v>
      </c>
      <c r="AL25" s="10" t="s">
        <v>140</v>
      </c>
      <c r="AM25" s="10" t="s">
        <v>140</v>
      </c>
      <c r="AN25" s="10" t="s">
        <v>139</v>
      </c>
      <c r="AO25" s="10" t="s">
        <v>140</v>
      </c>
      <c r="AP25" s="10" t="s">
        <v>140</v>
      </c>
      <c r="AQ25" s="10" t="s">
        <v>140</v>
      </c>
      <c r="AR25" s="10" t="s">
        <v>139</v>
      </c>
      <c r="AS25" s="10" t="s">
        <v>139</v>
      </c>
      <c r="AT25" s="10" t="s">
        <v>140</v>
      </c>
      <c r="AU25" s="10" t="s">
        <v>140</v>
      </c>
      <c r="AV25" s="10" t="s">
        <v>140</v>
      </c>
      <c r="AW25" s="10" t="s">
        <v>140</v>
      </c>
      <c r="AX25" s="9" t="s">
        <v>139</v>
      </c>
      <c r="AY25" s="10" t="s">
        <v>139</v>
      </c>
      <c r="AZ25" s="29" t="s">
        <v>140</v>
      </c>
      <c r="BA25" s="10" t="s">
        <v>143</v>
      </c>
      <c r="BB25" s="10" t="s">
        <v>143</v>
      </c>
      <c r="BC25" s="10" t="s">
        <v>143</v>
      </c>
      <c r="BD25" s="10">
        <v>2</v>
      </c>
      <c r="BE25" s="10" t="s">
        <v>140</v>
      </c>
      <c r="BF25" s="10" t="s">
        <v>139</v>
      </c>
      <c r="BG25" s="10" t="s">
        <v>140</v>
      </c>
      <c r="BH25" s="10" t="s">
        <v>139</v>
      </c>
      <c r="BI25" s="10" t="s">
        <v>139</v>
      </c>
      <c r="BJ25" s="10" t="s">
        <v>139</v>
      </c>
      <c r="BK25" s="10">
        <v>7528.3</v>
      </c>
      <c r="BL25" s="10">
        <v>553.8</v>
      </c>
      <c r="BM25" s="10">
        <v>425.71</v>
      </c>
    </row>
    <row r="26" spans="1:65">
      <c r="A26" s="10">
        <v>22</v>
      </c>
      <c r="B26" s="10" t="s">
        <v>227</v>
      </c>
      <c r="C26" s="31" t="s">
        <v>228</v>
      </c>
      <c r="D26" s="12" t="s">
        <v>136</v>
      </c>
      <c r="E26" s="10">
        <v>281</v>
      </c>
      <c r="F26" s="10" t="s">
        <v>229</v>
      </c>
      <c r="G26" s="10" t="s">
        <v>230</v>
      </c>
      <c r="H26" s="10">
        <v>3275</v>
      </c>
      <c r="I26" s="10">
        <v>347</v>
      </c>
      <c r="J26" s="10">
        <v>3576</v>
      </c>
      <c r="K26" s="10">
        <v>494</v>
      </c>
      <c r="L26" s="10">
        <v>3517</v>
      </c>
      <c r="M26" s="10">
        <v>-53</v>
      </c>
      <c r="N26" s="10">
        <v>37</v>
      </c>
      <c r="O26" s="10">
        <v>410</v>
      </c>
      <c r="P26" s="10">
        <v>176</v>
      </c>
      <c r="Q26" s="10">
        <v>84</v>
      </c>
      <c r="R26" s="10">
        <v>119</v>
      </c>
      <c r="S26" s="10">
        <v>0</v>
      </c>
      <c r="T26" s="10">
        <v>3132</v>
      </c>
      <c r="U26" s="10">
        <v>966</v>
      </c>
      <c r="V26" s="10" t="s">
        <v>140</v>
      </c>
      <c r="W26" s="20">
        <f t="shared" si="0"/>
        <v>-1.50696616434461</v>
      </c>
      <c r="X26" s="10" t="s">
        <v>140</v>
      </c>
      <c r="Y26" s="10" t="s">
        <v>139</v>
      </c>
      <c r="Z26" s="10" t="s">
        <v>140</v>
      </c>
      <c r="AA26" s="10" t="s">
        <v>140</v>
      </c>
      <c r="AB26" s="9" t="s">
        <v>139</v>
      </c>
      <c r="AC26" s="9" t="s">
        <v>139</v>
      </c>
      <c r="AD26" s="10" t="s">
        <v>140</v>
      </c>
      <c r="AE26" s="10" t="s">
        <v>140</v>
      </c>
      <c r="AF26" s="10" t="s">
        <v>140</v>
      </c>
      <c r="AG26" s="10" t="str">
        <f t="shared" si="1"/>
        <v>否</v>
      </c>
      <c r="AH26" s="28">
        <f t="shared" si="2"/>
        <v>0.0377047577573988</v>
      </c>
      <c r="AI26" s="10" t="s">
        <v>140</v>
      </c>
      <c r="AJ26" s="10" t="s">
        <v>140</v>
      </c>
      <c r="AK26" s="10" t="s">
        <v>140</v>
      </c>
      <c r="AL26" s="10" t="s">
        <v>140</v>
      </c>
      <c r="AM26" s="10" t="s">
        <v>140</v>
      </c>
      <c r="AN26" s="10" t="s">
        <v>139</v>
      </c>
      <c r="AO26" s="10" t="s">
        <v>140</v>
      </c>
      <c r="AP26" s="10" t="s">
        <v>140</v>
      </c>
      <c r="AQ26" s="10" t="s">
        <v>140</v>
      </c>
      <c r="AR26" s="10" t="s">
        <v>140</v>
      </c>
      <c r="AS26" s="10" t="s">
        <v>139</v>
      </c>
      <c r="AT26" s="10" t="s">
        <v>140</v>
      </c>
      <c r="AU26" s="10" t="s">
        <v>140</v>
      </c>
      <c r="AV26" s="10" t="s">
        <v>139</v>
      </c>
      <c r="AW26" s="10" t="s">
        <v>140</v>
      </c>
      <c r="AX26" s="9" t="s">
        <v>139</v>
      </c>
      <c r="AY26" s="10" t="s">
        <v>139</v>
      </c>
      <c r="AZ26" s="29" t="s">
        <v>139</v>
      </c>
      <c r="BA26" s="10" t="s">
        <v>143</v>
      </c>
      <c r="BB26" s="10" t="s">
        <v>143</v>
      </c>
      <c r="BC26" s="10" t="s">
        <v>143</v>
      </c>
      <c r="BD26" s="10" t="s">
        <v>143</v>
      </c>
      <c r="BE26" s="10" t="s">
        <v>140</v>
      </c>
      <c r="BF26" s="10" t="s">
        <v>140</v>
      </c>
      <c r="BG26" s="10" t="s">
        <v>140</v>
      </c>
      <c r="BH26" s="10" t="s">
        <v>139</v>
      </c>
      <c r="BI26" s="10" t="s">
        <v>140</v>
      </c>
      <c r="BJ26" s="10" t="s">
        <v>140</v>
      </c>
      <c r="BK26" s="10">
        <v>3517</v>
      </c>
      <c r="BL26" s="10">
        <v>-53</v>
      </c>
      <c r="BM26" s="10">
        <v>410</v>
      </c>
    </row>
    <row r="27" spans="1:65">
      <c r="A27" s="10">
        <v>23</v>
      </c>
      <c r="B27" s="10" t="s">
        <v>231</v>
      </c>
      <c r="C27" s="10" t="s">
        <v>232</v>
      </c>
      <c r="D27" s="12" t="s">
        <v>136</v>
      </c>
      <c r="E27" s="14">
        <v>3099</v>
      </c>
      <c r="F27" s="10" t="s">
        <v>233</v>
      </c>
      <c r="G27" s="10" t="s">
        <v>234</v>
      </c>
      <c r="H27" s="10">
        <v>11076.08</v>
      </c>
      <c r="I27" s="10">
        <v>184.88</v>
      </c>
      <c r="J27" s="10">
        <v>7433.07</v>
      </c>
      <c r="K27" s="10">
        <v>-870.98</v>
      </c>
      <c r="L27" s="10">
        <v>9981.43</v>
      </c>
      <c r="M27" s="10">
        <v>-432.99</v>
      </c>
      <c r="N27" s="10">
        <v>103.24</v>
      </c>
      <c r="O27" s="10">
        <v>401.93</v>
      </c>
      <c r="P27" s="10">
        <v>661.7</v>
      </c>
      <c r="Q27" s="10">
        <v>182</v>
      </c>
      <c r="R27" s="10">
        <v>3017.2</v>
      </c>
      <c r="S27" s="10">
        <v>0</v>
      </c>
      <c r="T27" s="10">
        <v>21236.85</v>
      </c>
      <c r="U27" s="10">
        <v>15453.17</v>
      </c>
      <c r="V27" s="10" t="s">
        <v>140</v>
      </c>
      <c r="W27" s="20">
        <f t="shared" si="0"/>
        <v>-4.33795558351859</v>
      </c>
      <c r="X27" s="10" t="s">
        <v>140</v>
      </c>
      <c r="Y27" s="10" t="s">
        <v>139</v>
      </c>
      <c r="Z27" s="10" t="s">
        <v>140</v>
      </c>
      <c r="AA27" s="10" t="s">
        <v>140</v>
      </c>
      <c r="AB27" s="9" t="s">
        <v>139</v>
      </c>
      <c r="AC27" s="9" t="s">
        <v>139</v>
      </c>
      <c r="AD27" s="9" t="s">
        <v>139</v>
      </c>
      <c r="AE27" s="10" t="s">
        <v>140</v>
      </c>
      <c r="AF27" s="10" t="s">
        <v>140</v>
      </c>
      <c r="AG27" s="10" t="str">
        <f t="shared" si="1"/>
        <v>否</v>
      </c>
      <c r="AH27" s="28">
        <f t="shared" si="2"/>
        <v>0.00696648213397011</v>
      </c>
      <c r="AI27" s="10" t="s">
        <v>140</v>
      </c>
      <c r="AJ27" s="10" t="s">
        <v>140</v>
      </c>
      <c r="AK27" s="10" t="s">
        <v>140</v>
      </c>
      <c r="AL27" s="10" t="s">
        <v>140</v>
      </c>
      <c r="AM27" s="10" t="s">
        <v>139</v>
      </c>
      <c r="AN27" s="10" t="s">
        <v>139</v>
      </c>
      <c r="AO27" s="10" t="s">
        <v>140</v>
      </c>
      <c r="AP27" s="10" t="s">
        <v>140</v>
      </c>
      <c r="AQ27" s="10" t="s">
        <v>140</v>
      </c>
      <c r="AR27" s="10" t="s">
        <v>139</v>
      </c>
      <c r="AS27" s="10" t="s">
        <v>139</v>
      </c>
      <c r="AT27" s="10" t="s">
        <v>140</v>
      </c>
      <c r="AU27" s="10" t="s">
        <v>140</v>
      </c>
      <c r="AV27" s="10" t="s">
        <v>140</v>
      </c>
      <c r="AW27" s="10" t="s">
        <v>139</v>
      </c>
      <c r="AX27" s="10" t="s">
        <v>140</v>
      </c>
      <c r="AY27" s="10" t="s">
        <v>140</v>
      </c>
      <c r="AZ27" s="29" t="s">
        <v>140</v>
      </c>
      <c r="BA27" s="10" t="s">
        <v>143</v>
      </c>
      <c r="BB27" s="10" t="s">
        <v>143</v>
      </c>
      <c r="BC27" s="10" t="s">
        <v>143</v>
      </c>
      <c r="BD27" s="10">
        <v>3</v>
      </c>
      <c r="BE27" s="10" t="s">
        <v>140</v>
      </c>
      <c r="BF27" s="10" t="s">
        <v>140</v>
      </c>
      <c r="BG27" s="10" t="s">
        <v>140</v>
      </c>
      <c r="BH27" s="10" t="s">
        <v>140</v>
      </c>
      <c r="BI27" s="10" t="s">
        <v>140</v>
      </c>
      <c r="BJ27" s="10" t="s">
        <v>140</v>
      </c>
      <c r="BK27" s="10">
        <v>9981.43</v>
      </c>
      <c r="BL27" s="10">
        <v>-432.99</v>
      </c>
      <c r="BM27" s="10">
        <v>401.93</v>
      </c>
    </row>
    <row r="28" spans="1:65">
      <c r="A28" s="10">
        <v>24</v>
      </c>
      <c r="B28" s="10" t="s">
        <v>235</v>
      </c>
      <c r="C28" s="10" t="s">
        <v>236</v>
      </c>
      <c r="D28" s="11" t="s">
        <v>178</v>
      </c>
      <c r="E28" s="10">
        <v>3391</v>
      </c>
      <c r="F28" s="10" t="s">
        <v>237</v>
      </c>
      <c r="G28" s="10" t="s">
        <v>238</v>
      </c>
      <c r="H28" s="10">
        <v>8057</v>
      </c>
      <c r="I28" s="10">
        <v>-54.4</v>
      </c>
      <c r="J28" s="10">
        <v>6732</v>
      </c>
      <c r="K28" s="10">
        <v>287.9</v>
      </c>
      <c r="L28" s="10">
        <v>6196</v>
      </c>
      <c r="M28" s="10">
        <v>410.7</v>
      </c>
      <c r="N28" s="10">
        <v>34.5</v>
      </c>
      <c r="O28" s="10">
        <v>340</v>
      </c>
      <c r="P28" s="10">
        <v>0</v>
      </c>
      <c r="Q28" s="10">
        <v>223</v>
      </c>
      <c r="R28" s="10">
        <v>2290.86</v>
      </c>
      <c r="S28" s="10">
        <v>0</v>
      </c>
      <c r="T28" s="10">
        <v>7114.7</v>
      </c>
      <c r="U28" s="10">
        <v>3116</v>
      </c>
      <c r="V28" s="10" t="s">
        <v>140</v>
      </c>
      <c r="W28" s="20">
        <f t="shared" si="0"/>
        <v>6.62846998063267</v>
      </c>
      <c r="X28" s="10" t="s">
        <v>140</v>
      </c>
      <c r="Y28" s="10" t="s">
        <v>143</v>
      </c>
      <c r="Z28" s="10" t="s">
        <v>140</v>
      </c>
      <c r="AA28" s="10" t="s">
        <v>140</v>
      </c>
      <c r="AB28" s="10" t="s">
        <v>140</v>
      </c>
      <c r="AC28" s="9" t="s">
        <v>139</v>
      </c>
      <c r="AD28" s="10" t="s">
        <v>140</v>
      </c>
      <c r="AE28" s="10" t="s">
        <v>140</v>
      </c>
      <c r="AF28" s="10" t="s">
        <v>140</v>
      </c>
      <c r="AG28" s="10" t="str">
        <f t="shared" si="1"/>
        <v>否</v>
      </c>
      <c r="AH28" s="28">
        <f t="shared" si="2"/>
        <v>-0.122036498563304</v>
      </c>
      <c r="AI28" s="10" t="s">
        <v>140</v>
      </c>
      <c r="AJ28" s="10" t="s">
        <v>140</v>
      </c>
      <c r="AK28" s="10" t="s">
        <v>140</v>
      </c>
      <c r="AL28" s="10" t="s">
        <v>140</v>
      </c>
      <c r="AM28" s="10" t="s">
        <v>140</v>
      </c>
      <c r="AN28" s="10" t="s">
        <v>140</v>
      </c>
      <c r="AO28" s="10" t="s">
        <v>140</v>
      </c>
      <c r="AP28" s="10" t="s">
        <v>140</v>
      </c>
      <c r="AQ28" s="10" t="s">
        <v>140</v>
      </c>
      <c r="AR28" s="10" t="s">
        <v>140</v>
      </c>
      <c r="AS28" s="10" t="s">
        <v>139</v>
      </c>
      <c r="AT28" s="10" t="s">
        <v>140</v>
      </c>
      <c r="AU28" s="10" t="s">
        <v>140</v>
      </c>
      <c r="AV28" s="10" t="s">
        <v>140</v>
      </c>
      <c r="AW28" s="10" t="s">
        <v>140</v>
      </c>
      <c r="AX28" s="10" t="s">
        <v>140</v>
      </c>
      <c r="AY28" s="10" t="s">
        <v>140</v>
      </c>
      <c r="AZ28" s="29" t="s">
        <v>140</v>
      </c>
      <c r="BA28" s="10" t="s">
        <v>143</v>
      </c>
      <c r="BB28" s="10" t="s">
        <v>143</v>
      </c>
      <c r="BC28" s="10" t="s">
        <v>143</v>
      </c>
      <c r="BD28" s="10" t="s">
        <v>143</v>
      </c>
      <c r="BE28" s="10" t="s">
        <v>140</v>
      </c>
      <c r="BF28" s="10" t="s">
        <v>140</v>
      </c>
      <c r="BG28" s="10" t="s">
        <v>140</v>
      </c>
      <c r="BH28" s="10" t="s">
        <v>140</v>
      </c>
      <c r="BI28" s="10" t="s">
        <v>140</v>
      </c>
      <c r="BJ28" s="10" t="s">
        <v>140</v>
      </c>
      <c r="BK28" s="10">
        <v>6196</v>
      </c>
      <c r="BL28" s="10">
        <v>410.7</v>
      </c>
      <c r="BM28" s="10">
        <v>340</v>
      </c>
    </row>
    <row r="29" spans="1:65">
      <c r="A29" s="10">
        <v>25</v>
      </c>
      <c r="B29" s="10" t="s">
        <v>239</v>
      </c>
      <c r="C29" s="10" t="s">
        <v>240</v>
      </c>
      <c r="D29" s="12" t="s">
        <v>136</v>
      </c>
      <c r="E29" s="14">
        <v>3514</v>
      </c>
      <c r="F29" s="10" t="s">
        <v>241</v>
      </c>
      <c r="G29" s="10" t="s">
        <v>242</v>
      </c>
      <c r="H29" s="10">
        <v>3607.1</v>
      </c>
      <c r="I29" s="10">
        <v>99.2</v>
      </c>
      <c r="J29" s="10">
        <v>3763.3</v>
      </c>
      <c r="K29" s="10">
        <v>123.8</v>
      </c>
      <c r="L29" s="10">
        <v>3381.6</v>
      </c>
      <c r="M29" s="10">
        <v>152.4</v>
      </c>
      <c r="N29" s="10">
        <v>26</v>
      </c>
      <c r="O29" s="10">
        <v>110.4</v>
      </c>
      <c r="P29" s="10">
        <v>0</v>
      </c>
      <c r="Q29" s="10">
        <v>52</v>
      </c>
      <c r="R29" s="10">
        <v>106.28</v>
      </c>
      <c r="S29" s="10">
        <v>0.33</v>
      </c>
      <c r="T29" s="10">
        <v>2646.4</v>
      </c>
      <c r="U29" s="10">
        <v>1283</v>
      </c>
      <c r="V29" s="10" t="s">
        <v>139</v>
      </c>
      <c r="W29" s="20">
        <f t="shared" si="0"/>
        <v>4.50674237047551</v>
      </c>
      <c r="X29" s="10" t="s">
        <v>140</v>
      </c>
      <c r="Y29" s="10" t="s">
        <v>139</v>
      </c>
      <c r="Z29" s="10" t="s">
        <v>140</v>
      </c>
      <c r="AA29" s="10" t="s">
        <v>140</v>
      </c>
      <c r="AB29" s="9" t="s">
        <v>139</v>
      </c>
      <c r="AC29" s="9" t="s">
        <v>139</v>
      </c>
      <c r="AD29" s="10" t="s">
        <v>140</v>
      </c>
      <c r="AE29" s="10" t="s">
        <v>140</v>
      </c>
      <c r="AF29" s="10" t="s">
        <v>140</v>
      </c>
      <c r="AG29" s="10" t="str">
        <f t="shared" si="1"/>
        <v>否</v>
      </c>
      <c r="AH29" s="28">
        <f t="shared" si="2"/>
        <v>-0.0290617271643498</v>
      </c>
      <c r="AI29" s="10" t="s">
        <v>140</v>
      </c>
      <c r="AJ29" s="10" t="s">
        <v>140</v>
      </c>
      <c r="AK29" s="10" t="s">
        <v>140</v>
      </c>
      <c r="AL29" s="10" t="s">
        <v>140</v>
      </c>
      <c r="AM29" s="10" t="s">
        <v>140</v>
      </c>
      <c r="AN29" s="10" t="s">
        <v>140</v>
      </c>
      <c r="AO29" s="10" t="s">
        <v>140</v>
      </c>
      <c r="AP29" s="10" t="s">
        <v>140</v>
      </c>
      <c r="AQ29" s="10" t="s">
        <v>140</v>
      </c>
      <c r="AR29" s="10" t="s">
        <v>140</v>
      </c>
      <c r="AS29" s="10" t="s">
        <v>140</v>
      </c>
      <c r="AT29" s="10" t="s">
        <v>140</v>
      </c>
      <c r="AU29" s="10" t="s">
        <v>140</v>
      </c>
      <c r="AV29" s="10" t="s">
        <v>140</v>
      </c>
      <c r="AW29" s="10" t="s">
        <v>140</v>
      </c>
      <c r="AX29" s="10" t="s">
        <v>140</v>
      </c>
      <c r="AY29" s="10" t="s">
        <v>139</v>
      </c>
      <c r="AZ29" s="29" t="s">
        <v>140</v>
      </c>
      <c r="BA29" s="10" t="s">
        <v>143</v>
      </c>
      <c r="BB29" s="10" t="s">
        <v>143</v>
      </c>
      <c r="BC29" s="10" t="s">
        <v>143</v>
      </c>
      <c r="BD29" s="10">
        <v>1</v>
      </c>
      <c r="BE29" s="10" t="s">
        <v>140</v>
      </c>
      <c r="BF29" s="10" t="s">
        <v>140</v>
      </c>
      <c r="BG29" s="10" t="s">
        <v>140</v>
      </c>
      <c r="BH29" s="10" t="s">
        <v>140</v>
      </c>
      <c r="BI29" s="10" t="s">
        <v>140</v>
      </c>
      <c r="BJ29" s="10" t="s">
        <v>140</v>
      </c>
      <c r="BK29" s="10">
        <v>3381.6</v>
      </c>
      <c r="BL29" s="10">
        <v>152.4</v>
      </c>
      <c r="BM29" s="10">
        <v>110.4</v>
      </c>
    </row>
    <row r="30" spans="1:65">
      <c r="A30" s="10">
        <v>26</v>
      </c>
      <c r="B30" s="10" t="s">
        <v>243</v>
      </c>
      <c r="C30" s="10" t="s">
        <v>244</v>
      </c>
      <c r="D30" s="12" t="s">
        <v>136</v>
      </c>
      <c r="E30" s="10">
        <v>301</v>
      </c>
      <c r="F30" s="10" t="s">
        <v>245</v>
      </c>
      <c r="G30" s="10" t="s">
        <v>167</v>
      </c>
      <c r="H30" s="10">
        <v>2215.56</v>
      </c>
      <c r="I30" s="10">
        <v>210.09</v>
      </c>
      <c r="J30" s="10">
        <v>2932.55</v>
      </c>
      <c r="K30" s="10">
        <v>353.93</v>
      </c>
      <c r="L30" s="10">
        <v>3455.34</v>
      </c>
      <c r="M30" s="10">
        <v>380.01</v>
      </c>
      <c r="N30" s="10">
        <v>20000</v>
      </c>
      <c r="O30" s="10">
        <v>323.41</v>
      </c>
      <c r="P30" s="10">
        <v>0</v>
      </c>
      <c r="Q30" s="10">
        <v>135</v>
      </c>
      <c r="R30" s="10">
        <v>93.02</v>
      </c>
      <c r="S30" s="10">
        <v>0</v>
      </c>
      <c r="T30" s="10">
        <v>4179.93</v>
      </c>
      <c r="U30" s="10">
        <v>2722.57</v>
      </c>
      <c r="V30" s="10" t="s">
        <v>139</v>
      </c>
      <c r="W30" s="20">
        <f t="shared" si="0"/>
        <v>10.9977599888868</v>
      </c>
      <c r="X30" s="10" t="s">
        <v>140</v>
      </c>
      <c r="Y30" s="10" t="s">
        <v>139</v>
      </c>
      <c r="Z30" s="10" t="s">
        <v>140</v>
      </c>
      <c r="AA30" s="10" t="s">
        <v>140</v>
      </c>
      <c r="AB30" s="10" t="s">
        <v>140</v>
      </c>
      <c r="AC30" s="9" t="s">
        <v>139</v>
      </c>
      <c r="AD30" s="10" t="s">
        <v>140</v>
      </c>
      <c r="AE30" s="10" t="s">
        <v>140</v>
      </c>
      <c r="AF30" s="10" t="s">
        <v>140</v>
      </c>
      <c r="AG30" s="10" t="str">
        <f t="shared" si="1"/>
        <v>否</v>
      </c>
      <c r="AH30" s="28">
        <f t="shared" si="2"/>
        <v>0.250943585045183</v>
      </c>
      <c r="AI30" s="10" t="s">
        <v>140</v>
      </c>
      <c r="AJ30" s="10" t="s">
        <v>140</v>
      </c>
      <c r="AK30" s="10" t="s">
        <v>140</v>
      </c>
      <c r="AL30" s="10" t="s">
        <v>140</v>
      </c>
      <c r="AM30" s="10" t="s">
        <v>140</v>
      </c>
      <c r="AN30" s="10" t="s">
        <v>140</v>
      </c>
      <c r="AO30" s="10" t="s">
        <v>140</v>
      </c>
      <c r="AP30" s="10" t="s">
        <v>140</v>
      </c>
      <c r="AQ30" s="10" t="s">
        <v>140</v>
      </c>
      <c r="AR30" s="10" t="s">
        <v>139</v>
      </c>
      <c r="AS30" s="10" t="s">
        <v>139</v>
      </c>
      <c r="AT30" s="10" t="s">
        <v>140</v>
      </c>
      <c r="AU30" s="10" t="s">
        <v>140</v>
      </c>
      <c r="AV30" s="10" t="s">
        <v>140</v>
      </c>
      <c r="AW30" s="10" t="s">
        <v>140</v>
      </c>
      <c r="AX30" s="10" t="s">
        <v>140</v>
      </c>
      <c r="AY30" s="10" t="s">
        <v>140</v>
      </c>
      <c r="AZ30" s="29" t="s">
        <v>140</v>
      </c>
      <c r="BA30" s="10" t="s">
        <v>143</v>
      </c>
      <c r="BB30" s="10" t="s">
        <v>143</v>
      </c>
      <c r="BC30" s="10" t="s">
        <v>143</v>
      </c>
      <c r="BD30" s="10">
        <v>6</v>
      </c>
      <c r="BE30" s="10" t="s">
        <v>140</v>
      </c>
      <c r="BF30" s="10" t="s">
        <v>140</v>
      </c>
      <c r="BG30" s="10" t="s">
        <v>140</v>
      </c>
      <c r="BH30" s="10" t="s">
        <v>140</v>
      </c>
      <c r="BI30" s="10" t="s">
        <v>140</v>
      </c>
      <c r="BJ30" s="10" t="s">
        <v>140</v>
      </c>
      <c r="BK30" s="10">
        <v>3455.34</v>
      </c>
      <c r="BL30" s="10">
        <v>380.01</v>
      </c>
      <c r="BM30" s="10">
        <v>323.41</v>
      </c>
    </row>
    <row r="31" spans="1:65">
      <c r="A31" s="10">
        <v>27</v>
      </c>
      <c r="B31" s="10" t="s">
        <v>246</v>
      </c>
      <c r="C31" s="10" t="s">
        <v>247</v>
      </c>
      <c r="D31" s="13" t="s">
        <v>136</v>
      </c>
      <c r="E31" s="10">
        <v>301</v>
      </c>
      <c r="F31" s="10" t="s">
        <v>248</v>
      </c>
      <c r="G31" s="10" t="s">
        <v>249</v>
      </c>
      <c r="H31" s="10">
        <v>13007</v>
      </c>
      <c r="I31" s="10">
        <v>445</v>
      </c>
      <c r="J31" s="10">
        <v>14415</v>
      </c>
      <c r="K31" s="10">
        <v>409</v>
      </c>
      <c r="L31" s="10">
        <v>10761</v>
      </c>
      <c r="M31" s="10">
        <v>270</v>
      </c>
      <c r="N31" s="10">
        <v>6.58</v>
      </c>
      <c r="O31" s="10">
        <v>322</v>
      </c>
      <c r="P31" s="10">
        <v>0</v>
      </c>
      <c r="Q31" s="10">
        <v>60</v>
      </c>
      <c r="R31" s="10">
        <v>44.32</v>
      </c>
      <c r="S31" s="10">
        <v>0</v>
      </c>
      <c r="T31" s="10">
        <v>6634</v>
      </c>
      <c r="U31" s="10">
        <v>4758</v>
      </c>
      <c r="V31" s="10" t="s">
        <v>139</v>
      </c>
      <c r="W31" s="20">
        <f t="shared" si="0"/>
        <v>2.50906049623641</v>
      </c>
      <c r="X31" s="10" t="s">
        <v>140</v>
      </c>
      <c r="Y31" s="10" t="s">
        <v>143</v>
      </c>
      <c r="Z31" s="10" t="s">
        <v>140</v>
      </c>
      <c r="AA31" s="10" t="s">
        <v>140</v>
      </c>
      <c r="AB31" s="10" t="s">
        <v>140</v>
      </c>
      <c r="AC31" s="9" t="s">
        <v>139</v>
      </c>
      <c r="AD31" s="10" t="s">
        <v>140</v>
      </c>
      <c r="AE31" s="10" t="s">
        <v>140</v>
      </c>
      <c r="AF31" s="10" t="s">
        <v>140</v>
      </c>
      <c r="AG31" s="10" t="str">
        <f t="shared" si="1"/>
        <v>是</v>
      </c>
      <c r="AH31" s="28">
        <f t="shared" si="2"/>
        <v>-0.0726182739831038</v>
      </c>
      <c r="AI31" s="10" t="s">
        <v>140</v>
      </c>
      <c r="AJ31" s="10" t="s">
        <v>140</v>
      </c>
      <c r="AK31" s="10" t="s">
        <v>140</v>
      </c>
      <c r="AL31" s="10" t="s">
        <v>140</v>
      </c>
      <c r="AM31" s="10" t="s">
        <v>140</v>
      </c>
      <c r="AN31" s="10" t="s">
        <v>140</v>
      </c>
      <c r="AO31" s="10" t="s">
        <v>140</v>
      </c>
      <c r="AP31" s="10" t="s">
        <v>140</v>
      </c>
      <c r="AQ31" s="10" t="s">
        <v>140</v>
      </c>
      <c r="AR31" s="10" t="s">
        <v>140</v>
      </c>
      <c r="AS31" s="10" t="s">
        <v>140</v>
      </c>
      <c r="AT31" s="10" t="s">
        <v>140</v>
      </c>
      <c r="AU31" s="10" t="s">
        <v>140</v>
      </c>
      <c r="AV31" s="10" t="s">
        <v>140</v>
      </c>
      <c r="AW31" s="10" t="s">
        <v>140</v>
      </c>
      <c r="AX31" s="10" t="s">
        <v>140</v>
      </c>
      <c r="AY31" s="10" t="s">
        <v>140</v>
      </c>
      <c r="AZ31" s="29" t="s">
        <v>140</v>
      </c>
      <c r="BA31" s="10" t="s">
        <v>143</v>
      </c>
      <c r="BB31" s="10" t="s">
        <v>143</v>
      </c>
      <c r="BC31" s="10" t="s">
        <v>143</v>
      </c>
      <c r="BD31" s="10" t="s">
        <v>143</v>
      </c>
      <c r="BE31" s="10" t="s">
        <v>140</v>
      </c>
      <c r="BF31" s="10" t="s">
        <v>140</v>
      </c>
      <c r="BG31" s="10" t="s">
        <v>140</v>
      </c>
      <c r="BH31" s="10" t="s">
        <v>140</v>
      </c>
      <c r="BI31" s="10" t="s">
        <v>140</v>
      </c>
      <c r="BJ31" s="10" t="s">
        <v>140</v>
      </c>
      <c r="BK31" s="10">
        <v>10761</v>
      </c>
      <c r="BL31" s="10">
        <v>270</v>
      </c>
      <c r="BM31" s="10">
        <v>322</v>
      </c>
    </row>
    <row r="32" spans="1:65">
      <c r="A32" s="10">
        <v>28</v>
      </c>
      <c r="B32" s="10" t="s">
        <v>250</v>
      </c>
      <c r="C32" s="31" t="s">
        <v>251</v>
      </c>
      <c r="D32" s="12" t="s">
        <v>178</v>
      </c>
      <c r="E32" s="10">
        <v>4310</v>
      </c>
      <c r="F32" s="10" t="s">
        <v>252</v>
      </c>
      <c r="G32" s="10" t="s">
        <v>215</v>
      </c>
      <c r="H32" s="10">
        <v>3767.34</v>
      </c>
      <c r="I32" s="10">
        <v>91.67</v>
      </c>
      <c r="J32" s="10">
        <v>4451.89</v>
      </c>
      <c r="K32" s="10">
        <v>186.51</v>
      </c>
      <c r="L32" s="10">
        <v>4750.4</v>
      </c>
      <c r="M32" s="10">
        <v>222.9</v>
      </c>
      <c r="N32" s="10">
        <v>29.28</v>
      </c>
      <c r="O32" s="10">
        <v>311.1</v>
      </c>
      <c r="P32" s="10">
        <v>483.19</v>
      </c>
      <c r="Q32" s="10">
        <v>91</v>
      </c>
      <c r="R32" s="10">
        <v>224.39</v>
      </c>
      <c r="S32" s="10">
        <v>0</v>
      </c>
      <c r="T32" s="10">
        <v>5081.47</v>
      </c>
      <c r="U32" s="10">
        <v>3220.42</v>
      </c>
      <c r="V32" s="10" t="s">
        <v>139</v>
      </c>
      <c r="W32" s="20">
        <f t="shared" si="0"/>
        <v>4.69223644324688</v>
      </c>
      <c r="X32" s="10" t="s">
        <v>140</v>
      </c>
      <c r="Y32" s="10" t="s">
        <v>139</v>
      </c>
      <c r="Z32" s="10" t="s">
        <v>140</v>
      </c>
      <c r="AA32" s="10" t="s">
        <v>140</v>
      </c>
      <c r="AB32" s="9" t="s">
        <v>139</v>
      </c>
      <c r="AC32" s="10" t="s">
        <v>140</v>
      </c>
      <c r="AD32" s="10" t="s">
        <v>140</v>
      </c>
      <c r="AE32" s="10" t="s">
        <v>140</v>
      </c>
      <c r="AF32" s="10" t="s">
        <v>140</v>
      </c>
      <c r="AG32" s="10" t="str">
        <f t="shared" si="1"/>
        <v>否</v>
      </c>
      <c r="AH32" s="28">
        <f t="shared" si="2"/>
        <v>0.124379438223364</v>
      </c>
      <c r="AI32" s="10" t="s">
        <v>140</v>
      </c>
      <c r="AJ32" s="10" t="s">
        <v>140</v>
      </c>
      <c r="AK32" s="10" t="s">
        <v>140</v>
      </c>
      <c r="AL32" s="10">
        <v>1500</v>
      </c>
      <c r="AM32" s="10" t="s">
        <v>139</v>
      </c>
      <c r="AN32" s="10" t="s">
        <v>140</v>
      </c>
      <c r="AO32" s="10" t="s">
        <v>140</v>
      </c>
      <c r="AP32" s="10" t="s">
        <v>140</v>
      </c>
      <c r="AQ32" s="10" t="s">
        <v>140</v>
      </c>
      <c r="AR32" s="10" t="s">
        <v>140</v>
      </c>
      <c r="AS32" s="10" t="s">
        <v>140</v>
      </c>
      <c r="AT32" s="10" t="s">
        <v>140</v>
      </c>
      <c r="AU32" s="10" t="s">
        <v>253</v>
      </c>
      <c r="AV32" s="10" t="s">
        <v>140</v>
      </c>
      <c r="AW32" s="10" t="s">
        <v>140</v>
      </c>
      <c r="AX32" s="9" t="s">
        <v>139</v>
      </c>
      <c r="AY32" s="10" t="s">
        <v>139</v>
      </c>
      <c r="AZ32" s="29" t="s">
        <v>140</v>
      </c>
      <c r="BA32" s="10" t="s">
        <v>143</v>
      </c>
      <c r="BB32" s="10" t="s">
        <v>143</v>
      </c>
      <c r="BC32" s="10" t="s">
        <v>143</v>
      </c>
      <c r="BD32" s="10" t="s">
        <v>143</v>
      </c>
      <c r="BE32" s="10" t="s">
        <v>140</v>
      </c>
      <c r="BF32" s="10" t="s">
        <v>140</v>
      </c>
      <c r="BG32" s="10" t="s">
        <v>140</v>
      </c>
      <c r="BH32" s="10" t="s">
        <v>140</v>
      </c>
      <c r="BI32" s="10" t="s">
        <v>139</v>
      </c>
      <c r="BJ32" s="10" t="s">
        <v>139</v>
      </c>
      <c r="BK32" s="10">
        <v>4750.4</v>
      </c>
      <c r="BL32" s="10">
        <v>222.9</v>
      </c>
      <c r="BM32" s="10">
        <v>311.1</v>
      </c>
    </row>
    <row r="33" spans="1:65">
      <c r="A33" s="10">
        <v>29</v>
      </c>
      <c r="B33" s="10" t="s">
        <v>254</v>
      </c>
      <c r="C33" s="10" t="s">
        <v>255</v>
      </c>
      <c r="D33" s="11" t="s">
        <v>151</v>
      </c>
      <c r="E33" s="10">
        <v>2740</v>
      </c>
      <c r="F33" s="10" t="s">
        <v>256</v>
      </c>
      <c r="G33" s="10" t="s">
        <v>234</v>
      </c>
      <c r="H33" s="10">
        <v>3434.16</v>
      </c>
      <c r="I33" s="10">
        <v>-733.51</v>
      </c>
      <c r="J33" s="10">
        <v>4268.9</v>
      </c>
      <c r="K33" s="10">
        <v>-528.14</v>
      </c>
      <c r="L33" s="10">
        <v>2010.5</v>
      </c>
      <c r="M33" s="10">
        <v>-1184.29</v>
      </c>
      <c r="N33" s="10">
        <v>50</v>
      </c>
      <c r="O33" s="10">
        <v>300</v>
      </c>
      <c r="P33" s="10">
        <v>0</v>
      </c>
      <c r="Q33" s="10">
        <v>96</v>
      </c>
      <c r="R33" s="10">
        <v>237.63</v>
      </c>
      <c r="S33" s="10">
        <v>0</v>
      </c>
      <c r="T33" s="10">
        <v>26324</v>
      </c>
      <c r="U33" s="10">
        <v>32373</v>
      </c>
      <c r="V33" s="10" t="s">
        <v>140</v>
      </c>
      <c r="W33" s="20">
        <f t="shared" si="0"/>
        <v>-58.9052474508829</v>
      </c>
      <c r="X33" s="10" t="s">
        <v>139</v>
      </c>
      <c r="Y33" s="10" t="s">
        <v>143</v>
      </c>
      <c r="Z33" s="10" t="s">
        <v>140</v>
      </c>
      <c r="AA33" s="10" t="s">
        <v>140</v>
      </c>
      <c r="AB33" s="9" t="s">
        <v>139</v>
      </c>
      <c r="AC33" s="10" t="s">
        <v>140</v>
      </c>
      <c r="AD33" s="10" t="s">
        <v>140</v>
      </c>
      <c r="AE33" s="10" t="s">
        <v>140</v>
      </c>
      <c r="AF33" s="10" t="s">
        <v>140</v>
      </c>
      <c r="AG33" s="10" t="str">
        <f t="shared" si="1"/>
        <v>否</v>
      </c>
      <c r="AH33" s="28">
        <f t="shared" si="2"/>
        <v>-0.142982976550178</v>
      </c>
      <c r="AI33" s="10" t="s">
        <v>140</v>
      </c>
      <c r="AJ33" s="10" t="s">
        <v>140</v>
      </c>
      <c r="AK33" s="10" t="s">
        <v>140</v>
      </c>
      <c r="AL33" s="10" t="s">
        <v>140</v>
      </c>
      <c r="AM33" s="10" t="s">
        <v>140</v>
      </c>
      <c r="AN33" s="10" t="s">
        <v>140</v>
      </c>
      <c r="AO33" s="10" t="s">
        <v>139</v>
      </c>
      <c r="AP33" s="10" t="s">
        <v>139</v>
      </c>
      <c r="AQ33" s="10" t="s">
        <v>140</v>
      </c>
      <c r="AR33" s="10" t="s">
        <v>140</v>
      </c>
      <c r="AS33" s="10" t="s">
        <v>140</v>
      </c>
      <c r="AT33" s="10" t="s">
        <v>140</v>
      </c>
      <c r="AU33" s="10" t="s">
        <v>140</v>
      </c>
      <c r="AV33" s="10" t="s">
        <v>139</v>
      </c>
      <c r="AW33" s="10" t="s">
        <v>140</v>
      </c>
      <c r="AX33" s="10" t="s">
        <v>140</v>
      </c>
      <c r="AY33" s="10" t="s">
        <v>139</v>
      </c>
      <c r="AZ33" s="29" t="s">
        <v>140</v>
      </c>
      <c r="BA33" s="10" t="s">
        <v>143</v>
      </c>
      <c r="BB33" s="10" t="s">
        <v>143</v>
      </c>
      <c r="BC33" s="10" t="s">
        <v>143</v>
      </c>
      <c r="BD33" s="10">
        <v>3</v>
      </c>
      <c r="BE33" s="10" t="s">
        <v>140</v>
      </c>
      <c r="BF33" s="10" t="s">
        <v>140</v>
      </c>
      <c r="BG33" s="10" t="s">
        <v>140</v>
      </c>
      <c r="BH33" s="10" t="s">
        <v>139</v>
      </c>
      <c r="BI33" s="10" t="s">
        <v>140</v>
      </c>
      <c r="BJ33" s="10" t="s">
        <v>140</v>
      </c>
      <c r="BK33" s="10">
        <v>2010.5</v>
      </c>
      <c r="BL33" s="10">
        <v>-1184.29</v>
      </c>
      <c r="BM33" s="10">
        <v>300</v>
      </c>
    </row>
    <row r="34" spans="1:65">
      <c r="A34" s="10">
        <v>30</v>
      </c>
      <c r="B34" s="10" t="s">
        <v>257</v>
      </c>
      <c r="C34" s="10" t="s">
        <v>258</v>
      </c>
      <c r="D34" s="11" t="s">
        <v>201</v>
      </c>
      <c r="E34" s="10">
        <v>3523010</v>
      </c>
      <c r="F34" s="10" t="s">
        <v>259</v>
      </c>
      <c r="G34" s="10" t="s">
        <v>260</v>
      </c>
      <c r="H34" s="10">
        <v>2492.26</v>
      </c>
      <c r="I34" s="10">
        <v>10.71</v>
      </c>
      <c r="J34" s="10">
        <v>3784.01</v>
      </c>
      <c r="K34" s="10">
        <v>147.79</v>
      </c>
      <c r="L34" s="10">
        <v>5988.94</v>
      </c>
      <c r="M34" s="10">
        <v>277.17</v>
      </c>
      <c r="N34" s="10">
        <v>5.39</v>
      </c>
      <c r="O34" s="10">
        <v>275.58</v>
      </c>
      <c r="P34" s="10">
        <v>275.35</v>
      </c>
      <c r="Q34" s="10">
        <v>32</v>
      </c>
      <c r="R34" s="10">
        <v>15.76</v>
      </c>
      <c r="S34" s="10">
        <v>0</v>
      </c>
      <c r="T34" s="10">
        <v>4493.22</v>
      </c>
      <c r="U34" s="10">
        <v>391789</v>
      </c>
      <c r="V34" s="10" t="s">
        <v>139</v>
      </c>
      <c r="W34" s="20">
        <f t="shared" si="0"/>
        <v>4.62803100381704</v>
      </c>
      <c r="X34" s="10" t="s">
        <v>140</v>
      </c>
      <c r="Y34" s="10" t="s">
        <v>139</v>
      </c>
      <c r="Z34" s="10" t="s">
        <v>140</v>
      </c>
      <c r="AA34" s="10" t="s">
        <v>140</v>
      </c>
      <c r="AB34" s="9" t="s">
        <v>139</v>
      </c>
      <c r="AC34" s="9" t="s">
        <v>139</v>
      </c>
      <c r="AD34" s="10" t="s">
        <v>140</v>
      </c>
      <c r="AE34" s="10" t="s">
        <v>140</v>
      </c>
      <c r="AF34" s="10" t="s">
        <v>140</v>
      </c>
      <c r="AG34" s="10" t="str">
        <f t="shared" si="1"/>
        <v>否</v>
      </c>
      <c r="AH34" s="28">
        <f t="shared" si="2"/>
        <v>0.550500667163007</v>
      </c>
      <c r="AI34" s="10" t="s">
        <v>139</v>
      </c>
      <c r="AJ34" s="10" t="s">
        <v>139</v>
      </c>
      <c r="AK34" s="10" t="s">
        <v>140</v>
      </c>
      <c r="AL34" s="10" t="s">
        <v>140</v>
      </c>
      <c r="AM34" s="10" t="s">
        <v>140</v>
      </c>
      <c r="AN34" s="10" t="s">
        <v>139</v>
      </c>
      <c r="AO34" s="10" t="s">
        <v>140</v>
      </c>
      <c r="AP34" s="10" t="s">
        <v>140</v>
      </c>
      <c r="AQ34" s="10" t="s">
        <v>140</v>
      </c>
      <c r="AR34" s="10" t="s">
        <v>139</v>
      </c>
      <c r="AS34" s="10" t="s">
        <v>139</v>
      </c>
      <c r="AT34" s="10" t="s">
        <v>140</v>
      </c>
      <c r="AU34" s="10" t="s">
        <v>140</v>
      </c>
      <c r="AV34" s="10" t="s">
        <v>140</v>
      </c>
      <c r="AW34" s="10" t="s">
        <v>140</v>
      </c>
      <c r="AX34" s="10" t="s">
        <v>140</v>
      </c>
      <c r="AY34" s="10" t="s">
        <v>140</v>
      </c>
      <c r="AZ34" s="29" t="s">
        <v>140</v>
      </c>
      <c r="BA34" s="10" t="s">
        <v>143</v>
      </c>
      <c r="BB34" s="10" t="s">
        <v>143</v>
      </c>
      <c r="BC34" s="10" t="s">
        <v>143</v>
      </c>
      <c r="BD34" s="10">
        <v>2</v>
      </c>
      <c r="BE34" s="10" t="s">
        <v>140</v>
      </c>
      <c r="BF34" s="10" t="s">
        <v>140</v>
      </c>
      <c r="BG34" s="10" t="s">
        <v>139</v>
      </c>
      <c r="BH34" s="10" t="s">
        <v>139</v>
      </c>
      <c r="BI34" s="10" t="s">
        <v>140</v>
      </c>
      <c r="BJ34" s="10" t="s">
        <v>140</v>
      </c>
      <c r="BK34" s="10">
        <v>5988.94</v>
      </c>
      <c r="BL34" s="10">
        <v>277.17</v>
      </c>
      <c r="BM34" s="10">
        <v>275.58</v>
      </c>
    </row>
    <row r="35" spans="1:65">
      <c r="A35" s="10">
        <v>31</v>
      </c>
      <c r="B35" s="10" t="s">
        <v>261</v>
      </c>
      <c r="C35" s="10" t="s">
        <v>262</v>
      </c>
      <c r="D35" s="12" t="s">
        <v>136</v>
      </c>
      <c r="E35" s="14">
        <v>2611</v>
      </c>
      <c r="F35" s="10" t="s">
        <v>263</v>
      </c>
      <c r="G35" s="10" t="s">
        <v>263</v>
      </c>
      <c r="H35" s="10">
        <v>11042.5</v>
      </c>
      <c r="I35" s="10">
        <v>-378.4</v>
      </c>
      <c r="J35" s="10">
        <v>12130.7</v>
      </c>
      <c r="K35" s="10">
        <v>-520.5</v>
      </c>
      <c r="L35" s="10">
        <v>7626.3</v>
      </c>
      <c r="M35" s="10">
        <v>-519.5</v>
      </c>
      <c r="N35" s="10">
        <v>43</v>
      </c>
      <c r="O35" s="10">
        <v>181.75</v>
      </c>
      <c r="P35" s="10">
        <v>311.6</v>
      </c>
      <c r="Q35" s="10">
        <v>78</v>
      </c>
      <c r="R35" s="10">
        <v>2200.79</v>
      </c>
      <c r="S35" s="10">
        <v>0.687</v>
      </c>
      <c r="T35" s="10">
        <v>7783.1</v>
      </c>
      <c r="U35" s="10">
        <v>2272.5</v>
      </c>
      <c r="V35" s="10" t="s">
        <v>140</v>
      </c>
      <c r="W35" s="20">
        <f t="shared" si="0"/>
        <v>-6.81195337188414</v>
      </c>
      <c r="X35" s="10" t="s">
        <v>139</v>
      </c>
      <c r="Y35" s="10" t="s">
        <v>139</v>
      </c>
      <c r="Z35" s="10" t="s">
        <v>140</v>
      </c>
      <c r="AA35" s="10" t="s">
        <v>140</v>
      </c>
      <c r="AB35" s="10" t="s">
        <v>140</v>
      </c>
      <c r="AC35" s="10" t="s">
        <v>140</v>
      </c>
      <c r="AD35" s="10" t="s">
        <v>140</v>
      </c>
      <c r="AE35" s="10" t="s">
        <v>140</v>
      </c>
      <c r="AF35" s="10" t="s">
        <v>140</v>
      </c>
      <c r="AG35" s="10" t="str">
        <f t="shared" si="1"/>
        <v>否</v>
      </c>
      <c r="AH35" s="28">
        <f t="shared" si="2"/>
        <v>-0.136387911320983</v>
      </c>
      <c r="AI35" s="10" t="s">
        <v>140</v>
      </c>
      <c r="AJ35" s="10" t="s">
        <v>140</v>
      </c>
      <c r="AK35" s="10" t="s">
        <v>140</v>
      </c>
      <c r="AL35" s="10" t="s">
        <v>140</v>
      </c>
      <c r="AM35" s="10" t="s">
        <v>140</v>
      </c>
      <c r="AN35" s="10" t="s">
        <v>139</v>
      </c>
      <c r="AO35" s="10" t="s">
        <v>140</v>
      </c>
      <c r="AP35" s="10" t="s">
        <v>140</v>
      </c>
      <c r="AQ35" s="10" t="s">
        <v>140</v>
      </c>
      <c r="AR35" s="10" t="s">
        <v>139</v>
      </c>
      <c r="AS35" s="10" t="s">
        <v>139</v>
      </c>
      <c r="AT35" s="10" t="s">
        <v>140</v>
      </c>
      <c r="AU35" s="10" t="s">
        <v>140</v>
      </c>
      <c r="AV35" s="10" t="s">
        <v>140</v>
      </c>
      <c r="AW35" s="10" t="s">
        <v>140</v>
      </c>
      <c r="AX35" s="10" t="s">
        <v>140</v>
      </c>
      <c r="AY35" s="10" t="s">
        <v>139</v>
      </c>
      <c r="AZ35" s="29" t="s">
        <v>140</v>
      </c>
      <c r="BA35" s="10" t="s">
        <v>143</v>
      </c>
      <c r="BB35" s="10" t="s">
        <v>143</v>
      </c>
      <c r="BC35" s="10" t="s">
        <v>143</v>
      </c>
      <c r="BD35" s="10">
        <v>2</v>
      </c>
      <c r="BE35" s="10" t="s">
        <v>140</v>
      </c>
      <c r="BF35" s="10" t="s">
        <v>140</v>
      </c>
      <c r="BG35" s="10" t="s">
        <v>140</v>
      </c>
      <c r="BH35" s="10" t="s">
        <v>198</v>
      </c>
      <c r="BI35" s="10" t="s">
        <v>140</v>
      </c>
      <c r="BJ35" s="10" t="s">
        <v>140</v>
      </c>
      <c r="BK35" s="10">
        <v>7626.3</v>
      </c>
      <c r="BL35" s="10">
        <v>-519.5</v>
      </c>
      <c r="BM35" s="10">
        <v>181.75</v>
      </c>
    </row>
    <row r="36" spans="1:65">
      <c r="A36" s="10">
        <v>32</v>
      </c>
      <c r="B36" s="10" t="s">
        <v>264</v>
      </c>
      <c r="C36" s="31" t="s">
        <v>265</v>
      </c>
      <c r="D36" s="10" t="s">
        <v>266</v>
      </c>
      <c r="E36" s="10" t="s">
        <v>266</v>
      </c>
      <c r="F36" s="10" t="s">
        <v>267</v>
      </c>
      <c r="G36" s="10" t="s">
        <v>268</v>
      </c>
      <c r="H36" s="10">
        <v>2618</v>
      </c>
      <c r="I36" s="10">
        <v>92</v>
      </c>
      <c r="J36" s="10">
        <v>3253</v>
      </c>
      <c r="K36" s="10">
        <v>216</v>
      </c>
      <c r="L36" s="10">
        <v>3675</v>
      </c>
      <c r="M36" s="10">
        <v>240</v>
      </c>
      <c r="N36" s="10">
        <v>4.2</v>
      </c>
      <c r="O36" s="10">
        <v>247.85</v>
      </c>
      <c r="P36" s="10">
        <v>200.02</v>
      </c>
      <c r="Q36" s="10">
        <v>70</v>
      </c>
      <c r="R36" s="10">
        <v>319.28</v>
      </c>
      <c r="S36" s="10">
        <v>0</v>
      </c>
      <c r="T36" s="10">
        <v>2385</v>
      </c>
      <c r="U36" s="10">
        <v>1628</v>
      </c>
      <c r="V36" s="10" t="s">
        <v>139</v>
      </c>
      <c r="W36" s="20">
        <f t="shared" si="0"/>
        <v>6.53061224489796</v>
      </c>
      <c r="X36" s="10" t="s">
        <v>140</v>
      </c>
      <c r="Y36" s="10" t="s">
        <v>139</v>
      </c>
      <c r="Z36" s="10" t="s">
        <v>140</v>
      </c>
      <c r="AA36" s="10" t="s">
        <v>140</v>
      </c>
      <c r="AB36" s="10" t="s">
        <v>140</v>
      </c>
      <c r="AC36" s="9" t="s">
        <v>139</v>
      </c>
      <c r="AD36" s="10" t="s">
        <v>140</v>
      </c>
      <c r="AE36" s="10" t="s">
        <v>140</v>
      </c>
      <c r="AF36" s="10" t="s">
        <v>140</v>
      </c>
      <c r="AG36" s="10" t="str">
        <f t="shared" si="1"/>
        <v>否</v>
      </c>
      <c r="AH36" s="28">
        <f t="shared" si="2"/>
        <v>0.186138986237538</v>
      </c>
      <c r="AI36" s="10" t="s">
        <v>140</v>
      </c>
      <c r="AJ36" s="10" t="s">
        <v>140</v>
      </c>
      <c r="AK36" s="10" t="s">
        <v>140</v>
      </c>
      <c r="AL36" s="10" t="s">
        <v>140</v>
      </c>
      <c r="AM36" s="10" t="s">
        <v>140</v>
      </c>
      <c r="AN36" s="10" t="s">
        <v>139</v>
      </c>
      <c r="AO36" s="10" t="s">
        <v>140</v>
      </c>
      <c r="AP36" s="10" t="s">
        <v>140</v>
      </c>
      <c r="AQ36" s="10" t="s">
        <v>140</v>
      </c>
      <c r="AR36" s="10" t="s">
        <v>140</v>
      </c>
      <c r="AS36" s="10" t="s">
        <v>139</v>
      </c>
      <c r="AT36" s="10" t="s">
        <v>140</v>
      </c>
      <c r="AU36" s="10" t="s">
        <v>140</v>
      </c>
      <c r="AV36" s="10" t="s">
        <v>140</v>
      </c>
      <c r="AW36" s="10" t="s">
        <v>140</v>
      </c>
      <c r="AX36" s="10" t="s">
        <v>140</v>
      </c>
      <c r="AY36" s="10" t="s">
        <v>140</v>
      </c>
      <c r="AZ36" s="29" t="s">
        <v>140</v>
      </c>
      <c r="BA36" s="10" t="s">
        <v>143</v>
      </c>
      <c r="BB36" s="10" t="s">
        <v>143</v>
      </c>
      <c r="BC36" s="10" t="s">
        <v>143</v>
      </c>
      <c r="BD36" s="10" t="s">
        <v>143</v>
      </c>
      <c r="BE36" s="10" t="s">
        <v>140</v>
      </c>
      <c r="BF36" s="10" t="s">
        <v>140</v>
      </c>
      <c r="BG36" s="10" t="s">
        <v>140</v>
      </c>
      <c r="BH36" s="10" t="s">
        <v>140</v>
      </c>
      <c r="BI36" s="10" t="s">
        <v>140</v>
      </c>
      <c r="BJ36" s="10" t="s">
        <v>140</v>
      </c>
      <c r="BK36" s="10">
        <v>3675</v>
      </c>
      <c r="BL36" s="10">
        <v>240</v>
      </c>
      <c r="BM36" s="10">
        <v>247.85</v>
      </c>
    </row>
    <row r="37" spans="1:65">
      <c r="A37" s="10">
        <v>33</v>
      </c>
      <c r="B37" s="10" t="s">
        <v>269</v>
      </c>
      <c r="C37" s="31" t="s">
        <v>270</v>
      </c>
      <c r="D37" s="12" t="s">
        <v>178</v>
      </c>
      <c r="E37" s="10">
        <v>3312</v>
      </c>
      <c r="F37" s="10" t="s">
        <v>271</v>
      </c>
      <c r="G37" s="10" t="s">
        <v>138</v>
      </c>
      <c r="H37" s="10">
        <v>5376</v>
      </c>
      <c r="I37" s="10">
        <v>21</v>
      </c>
      <c r="J37" s="10">
        <v>6015</v>
      </c>
      <c r="K37" s="10">
        <v>45</v>
      </c>
      <c r="L37" s="10">
        <v>6523</v>
      </c>
      <c r="M37" s="10">
        <v>225</v>
      </c>
      <c r="N37" s="10">
        <v>38</v>
      </c>
      <c r="O37" s="10">
        <v>247</v>
      </c>
      <c r="P37" s="10">
        <v>220</v>
      </c>
      <c r="Q37" s="10">
        <v>98</v>
      </c>
      <c r="R37" s="10">
        <v>0.03</v>
      </c>
      <c r="S37" s="10">
        <v>0</v>
      </c>
      <c r="T37" s="10">
        <v>23377</v>
      </c>
      <c r="U37" s="10">
        <v>1727</v>
      </c>
      <c r="V37" s="10" t="s">
        <v>139</v>
      </c>
      <c r="W37" s="20">
        <f t="shared" si="0"/>
        <v>3.44933312892841</v>
      </c>
      <c r="X37" s="10" t="s">
        <v>140</v>
      </c>
      <c r="Y37" s="10" t="s">
        <v>139</v>
      </c>
      <c r="Z37" s="10" t="s">
        <v>140</v>
      </c>
      <c r="AA37" s="10" t="s">
        <v>140</v>
      </c>
      <c r="AB37" s="10" t="s">
        <v>140</v>
      </c>
      <c r="AC37" s="9" t="s">
        <v>139</v>
      </c>
      <c r="AD37" s="10" t="s">
        <v>140</v>
      </c>
      <c r="AE37" s="10" t="s">
        <v>140</v>
      </c>
      <c r="AF37" s="10" t="s">
        <v>140</v>
      </c>
      <c r="AG37" s="10" t="str">
        <f t="shared" si="1"/>
        <v>否</v>
      </c>
      <c r="AH37" s="28">
        <f t="shared" si="2"/>
        <v>0.101658567494953</v>
      </c>
      <c r="AI37" s="10" t="s">
        <v>140</v>
      </c>
      <c r="AJ37" s="10" t="s">
        <v>140</v>
      </c>
      <c r="AK37" s="10" t="s">
        <v>140</v>
      </c>
      <c r="AL37" s="10" t="s">
        <v>140</v>
      </c>
      <c r="AM37" s="10" t="s">
        <v>140</v>
      </c>
      <c r="AN37" s="10" t="s">
        <v>140</v>
      </c>
      <c r="AO37" s="10" t="s">
        <v>139</v>
      </c>
      <c r="AP37" s="10" t="s">
        <v>140</v>
      </c>
      <c r="AQ37" s="10" t="s">
        <v>140</v>
      </c>
      <c r="AR37" s="10" t="s">
        <v>140</v>
      </c>
      <c r="AS37" s="10" t="s">
        <v>139</v>
      </c>
      <c r="AT37" s="10" t="s">
        <v>140</v>
      </c>
      <c r="AU37" s="10" t="s">
        <v>140</v>
      </c>
      <c r="AV37" s="10" t="s">
        <v>139</v>
      </c>
      <c r="AW37" s="10" t="s">
        <v>139</v>
      </c>
      <c r="AX37" s="9" t="s">
        <v>139</v>
      </c>
      <c r="AY37" s="10" t="s">
        <v>139</v>
      </c>
      <c r="AZ37" s="29" t="s">
        <v>140</v>
      </c>
      <c r="BA37" s="10" t="s">
        <v>143</v>
      </c>
      <c r="BB37" s="10" t="s">
        <v>143</v>
      </c>
      <c r="BC37" s="10" t="s">
        <v>143</v>
      </c>
      <c r="BD37" s="10">
        <v>3</v>
      </c>
      <c r="BE37" s="10" t="s">
        <v>140</v>
      </c>
      <c r="BF37" s="10" t="s">
        <v>140</v>
      </c>
      <c r="BG37" s="10" t="s">
        <v>140</v>
      </c>
      <c r="BH37" s="10" t="s">
        <v>140</v>
      </c>
      <c r="BI37" s="10" t="s">
        <v>140</v>
      </c>
      <c r="BJ37" s="10" t="s">
        <v>140</v>
      </c>
      <c r="BK37" s="10">
        <v>6523</v>
      </c>
      <c r="BL37" s="10">
        <v>225</v>
      </c>
      <c r="BM37" s="10">
        <v>247</v>
      </c>
    </row>
    <row r="38" spans="1:65">
      <c r="A38" s="10">
        <v>34</v>
      </c>
      <c r="B38" s="10" t="s">
        <v>272</v>
      </c>
      <c r="C38" s="31" t="s">
        <v>273</v>
      </c>
      <c r="D38" s="11" t="s">
        <v>178</v>
      </c>
      <c r="E38" s="10" t="s">
        <v>274</v>
      </c>
      <c r="F38" s="10" t="s">
        <v>275</v>
      </c>
      <c r="G38" s="10" t="s">
        <v>167</v>
      </c>
      <c r="H38" s="10">
        <v>2021</v>
      </c>
      <c r="I38" s="10">
        <v>109</v>
      </c>
      <c r="J38" s="10">
        <v>2563</v>
      </c>
      <c r="K38" s="10">
        <v>214</v>
      </c>
      <c r="L38" s="10">
        <v>1901</v>
      </c>
      <c r="M38" s="10">
        <v>180</v>
      </c>
      <c r="N38" s="10">
        <v>21.35</v>
      </c>
      <c r="O38" s="10">
        <v>148</v>
      </c>
      <c r="P38" s="10">
        <v>0</v>
      </c>
      <c r="Q38" s="10">
        <v>78</v>
      </c>
      <c r="R38" s="10">
        <v>19.1</v>
      </c>
      <c r="S38" s="10">
        <v>0.6</v>
      </c>
      <c r="T38" s="10">
        <v>2055</v>
      </c>
      <c r="U38" s="10">
        <v>394</v>
      </c>
      <c r="V38" s="10" t="s">
        <v>139</v>
      </c>
      <c r="W38" s="20">
        <f t="shared" si="0"/>
        <v>9.4687006838506</v>
      </c>
      <c r="X38" s="10" t="s">
        <v>140</v>
      </c>
      <c r="Y38" s="10" t="s">
        <v>139</v>
      </c>
      <c r="Z38" s="10" t="s">
        <v>140</v>
      </c>
      <c r="AA38" s="10" t="s">
        <v>140</v>
      </c>
      <c r="AB38" s="10" t="s">
        <v>140</v>
      </c>
      <c r="AC38" s="9" t="s">
        <v>139</v>
      </c>
      <c r="AD38" s="10" t="s">
        <v>140</v>
      </c>
      <c r="AE38" s="10" t="s">
        <v>140</v>
      </c>
      <c r="AF38" s="10" t="s">
        <v>140</v>
      </c>
      <c r="AG38" s="10" t="str">
        <f t="shared" si="1"/>
        <v>否</v>
      </c>
      <c r="AH38" s="28">
        <f t="shared" si="2"/>
        <v>0.00494650106770056</v>
      </c>
      <c r="AI38" s="10" t="s">
        <v>198</v>
      </c>
      <c r="AJ38" s="10" t="s">
        <v>198</v>
      </c>
      <c r="AK38" s="10" t="s">
        <v>198</v>
      </c>
      <c r="AL38" s="10" t="s">
        <v>198</v>
      </c>
      <c r="AM38" s="10" t="s">
        <v>198</v>
      </c>
      <c r="AN38" s="10" t="s">
        <v>139</v>
      </c>
      <c r="AO38" s="10" t="s">
        <v>198</v>
      </c>
      <c r="AP38" s="10" t="s">
        <v>198</v>
      </c>
      <c r="AQ38" s="10" t="s">
        <v>140</v>
      </c>
      <c r="AR38" s="10" t="s">
        <v>140</v>
      </c>
      <c r="AS38" s="10" t="s">
        <v>139</v>
      </c>
      <c r="AT38" s="10" t="s">
        <v>140</v>
      </c>
      <c r="AU38" s="10" t="s">
        <v>140</v>
      </c>
      <c r="AV38" s="10" t="s">
        <v>142</v>
      </c>
      <c r="AW38" s="10" t="s">
        <v>198</v>
      </c>
      <c r="AX38" s="9" t="s">
        <v>139</v>
      </c>
      <c r="AY38" s="10" t="s">
        <v>198</v>
      </c>
      <c r="AZ38" s="29" t="s">
        <v>140</v>
      </c>
      <c r="BA38" s="10" t="s">
        <v>139</v>
      </c>
      <c r="BB38" s="10" t="s">
        <v>276</v>
      </c>
      <c r="BC38" s="10" t="s">
        <v>276</v>
      </c>
      <c r="BD38" s="10">
        <v>1</v>
      </c>
      <c r="BE38" s="10" t="s">
        <v>198</v>
      </c>
      <c r="BF38" s="10" t="s">
        <v>140</v>
      </c>
      <c r="BG38" s="10" t="s">
        <v>140</v>
      </c>
      <c r="BH38" s="10" t="s">
        <v>140</v>
      </c>
      <c r="BI38" s="10" t="s">
        <v>198</v>
      </c>
      <c r="BJ38" s="10" t="s">
        <v>140</v>
      </c>
      <c r="BK38" s="10">
        <v>1901</v>
      </c>
      <c r="BL38" s="10">
        <v>180</v>
      </c>
      <c r="BM38" s="10">
        <v>148</v>
      </c>
    </row>
    <row r="39" spans="1:65">
      <c r="A39" s="10">
        <v>35</v>
      </c>
      <c r="B39" s="10" t="s">
        <v>277</v>
      </c>
      <c r="C39" s="10" t="s">
        <v>278</v>
      </c>
      <c r="D39" s="11" t="s">
        <v>136</v>
      </c>
      <c r="E39" s="10" t="s">
        <v>279</v>
      </c>
      <c r="F39" s="10" t="s">
        <v>280</v>
      </c>
      <c r="G39" s="10" t="s">
        <v>281</v>
      </c>
      <c r="H39" s="10">
        <v>502</v>
      </c>
      <c r="I39" s="10">
        <v>-3.6</v>
      </c>
      <c r="J39" s="10">
        <v>500</v>
      </c>
      <c r="K39" s="10">
        <v>-2.4</v>
      </c>
      <c r="L39" s="10">
        <v>3237</v>
      </c>
      <c r="M39" s="10">
        <v>561</v>
      </c>
      <c r="N39" s="10">
        <v>24.5</v>
      </c>
      <c r="O39" s="10">
        <v>246</v>
      </c>
      <c r="P39" s="10">
        <v>508</v>
      </c>
      <c r="Q39" s="10">
        <v>78</v>
      </c>
      <c r="R39" s="10">
        <v>62</v>
      </c>
      <c r="S39" s="10">
        <v>0</v>
      </c>
      <c r="T39" s="10">
        <v>3660</v>
      </c>
      <c r="U39" s="10">
        <v>2653</v>
      </c>
      <c r="V39" s="10" t="s">
        <v>140</v>
      </c>
      <c r="W39" s="20">
        <f t="shared" si="0"/>
        <v>17.3308619091752</v>
      </c>
      <c r="X39" s="10" t="s">
        <v>140</v>
      </c>
      <c r="Y39" s="10" t="s">
        <v>139</v>
      </c>
      <c r="Z39" s="10" t="s">
        <v>139</v>
      </c>
      <c r="AA39" s="10" t="s">
        <v>140</v>
      </c>
      <c r="AB39" s="9" t="s">
        <v>139</v>
      </c>
      <c r="AC39" s="10" t="s">
        <v>140</v>
      </c>
      <c r="AD39" s="10" t="s">
        <v>140</v>
      </c>
      <c r="AE39" s="10" t="s">
        <v>140</v>
      </c>
      <c r="AF39" s="10" t="s">
        <v>282</v>
      </c>
      <c r="AG39" s="10" t="str">
        <f t="shared" si="1"/>
        <v>否</v>
      </c>
      <c r="AH39" s="28">
        <f t="shared" si="2"/>
        <v>2.73500796812749</v>
      </c>
      <c r="AI39" s="10" t="s">
        <v>140</v>
      </c>
      <c r="AJ39" s="10" t="s">
        <v>140</v>
      </c>
      <c r="AK39" s="10" t="s">
        <v>140</v>
      </c>
      <c r="AL39" s="10">
        <v>3000</v>
      </c>
      <c r="AM39" s="10" t="s">
        <v>139</v>
      </c>
      <c r="AN39" s="10" t="s">
        <v>139</v>
      </c>
      <c r="AO39" s="10" t="s">
        <v>140</v>
      </c>
      <c r="AP39" s="10" t="s">
        <v>140</v>
      </c>
      <c r="AQ39" s="10" t="s">
        <v>140</v>
      </c>
      <c r="AR39" s="10" t="s">
        <v>140</v>
      </c>
      <c r="AS39" s="10" t="s">
        <v>139</v>
      </c>
      <c r="AT39" s="10" t="s">
        <v>140</v>
      </c>
      <c r="AU39" s="10" t="s">
        <v>140</v>
      </c>
      <c r="AV39" s="10" t="s">
        <v>139</v>
      </c>
      <c r="AW39" s="10" t="s">
        <v>140</v>
      </c>
      <c r="AX39" s="9" t="s">
        <v>139</v>
      </c>
      <c r="AY39" s="10" t="s">
        <v>139</v>
      </c>
      <c r="AZ39" s="29" t="s">
        <v>140</v>
      </c>
      <c r="BA39" s="10" t="s">
        <v>143</v>
      </c>
      <c r="BB39" s="10" t="s">
        <v>143</v>
      </c>
      <c r="BC39" s="10" t="s">
        <v>143</v>
      </c>
      <c r="BD39" s="10">
        <v>1</v>
      </c>
      <c r="BE39" s="10" t="s">
        <v>140</v>
      </c>
      <c r="BF39" s="10" t="s">
        <v>139</v>
      </c>
      <c r="BG39" s="10" t="s">
        <v>139</v>
      </c>
      <c r="BH39" s="10" t="s">
        <v>139</v>
      </c>
      <c r="BI39" s="10" t="s">
        <v>139</v>
      </c>
      <c r="BJ39" s="10" t="s">
        <v>139</v>
      </c>
      <c r="BK39" s="10">
        <v>3237</v>
      </c>
      <c r="BL39" s="10">
        <v>561</v>
      </c>
      <c r="BM39" s="10">
        <v>246</v>
      </c>
    </row>
    <row r="40" spans="1:65">
      <c r="A40" s="10">
        <v>36</v>
      </c>
      <c r="B40" s="10" t="s">
        <v>283</v>
      </c>
      <c r="C40" s="10" t="s">
        <v>284</v>
      </c>
      <c r="D40" s="11" t="s">
        <v>151</v>
      </c>
      <c r="E40" s="10">
        <v>2780</v>
      </c>
      <c r="F40" s="10" t="s">
        <v>285</v>
      </c>
      <c r="G40" s="10" t="s">
        <v>215</v>
      </c>
      <c r="H40" s="10">
        <v>6452</v>
      </c>
      <c r="I40" s="10">
        <v>271</v>
      </c>
      <c r="J40" s="10">
        <v>7044</v>
      </c>
      <c r="K40" s="10">
        <v>323</v>
      </c>
      <c r="L40" s="10">
        <v>7517</v>
      </c>
      <c r="M40" s="10">
        <v>451</v>
      </c>
      <c r="N40" s="10">
        <v>39.1</v>
      </c>
      <c r="O40" s="10">
        <v>243</v>
      </c>
      <c r="P40" s="10">
        <v>305</v>
      </c>
      <c r="Q40" s="10">
        <v>86</v>
      </c>
      <c r="R40" s="10">
        <v>481.37</v>
      </c>
      <c r="S40" s="10">
        <v>0</v>
      </c>
      <c r="T40" s="10">
        <v>9080</v>
      </c>
      <c r="U40" s="10">
        <v>1454</v>
      </c>
      <c r="V40" s="10" t="s">
        <v>139</v>
      </c>
      <c r="W40" s="20">
        <f t="shared" si="0"/>
        <v>5.9997339364108</v>
      </c>
      <c r="X40" s="10" t="s">
        <v>140</v>
      </c>
      <c r="Y40" s="10" t="s">
        <v>139</v>
      </c>
      <c r="Z40" s="10" t="s">
        <v>140</v>
      </c>
      <c r="AA40" s="10" t="s">
        <v>140</v>
      </c>
      <c r="AB40" s="10" t="s">
        <v>140</v>
      </c>
      <c r="AC40" s="10" t="s">
        <v>140</v>
      </c>
      <c r="AD40" s="10" t="s">
        <v>140</v>
      </c>
      <c r="AE40" s="10" t="s">
        <v>140</v>
      </c>
      <c r="AF40" s="10" t="s">
        <v>140</v>
      </c>
      <c r="AG40" s="10" t="str">
        <f t="shared" si="1"/>
        <v>否</v>
      </c>
      <c r="AH40" s="28">
        <f t="shared" si="2"/>
        <v>0.0794519208461348</v>
      </c>
      <c r="AI40" s="10" t="str">
        <f>IF(M40&lt;10000,IF((M40/K40+K40/I40)*0.5-1&lt;0,(M40/K40+K40/I40)*0.5-1,"否"),"否")</f>
        <v>否</v>
      </c>
      <c r="AJ40" s="10" t="s">
        <v>140</v>
      </c>
      <c r="AK40" s="10" t="s">
        <v>140</v>
      </c>
      <c r="AL40" s="10" t="s">
        <v>140</v>
      </c>
      <c r="AM40" s="10" t="s">
        <v>140</v>
      </c>
      <c r="AN40" s="10" t="s">
        <v>140</v>
      </c>
      <c r="AO40" s="10" t="s">
        <v>140</v>
      </c>
      <c r="AP40" s="10" t="s">
        <v>140</v>
      </c>
      <c r="AQ40" s="10" t="s">
        <v>140</v>
      </c>
      <c r="AR40" s="10" t="s">
        <v>140</v>
      </c>
      <c r="AS40" s="10" t="s">
        <v>140</v>
      </c>
      <c r="AT40" s="10" t="s">
        <v>140</v>
      </c>
      <c r="AU40" s="10" t="s">
        <v>140</v>
      </c>
      <c r="AV40" s="10" t="s">
        <v>140</v>
      </c>
      <c r="AW40" s="10" t="s">
        <v>140</v>
      </c>
      <c r="AX40" s="10" t="s">
        <v>140</v>
      </c>
      <c r="AY40" s="10" t="s">
        <v>140</v>
      </c>
      <c r="AZ40" s="29" t="s">
        <v>140</v>
      </c>
      <c r="BA40" s="10" t="s">
        <v>143</v>
      </c>
      <c r="BB40" s="10" t="s">
        <v>143</v>
      </c>
      <c r="BC40" s="10" t="s">
        <v>143</v>
      </c>
      <c r="BD40" s="10" t="s">
        <v>143</v>
      </c>
      <c r="BE40" s="10" t="s">
        <v>140</v>
      </c>
      <c r="BF40" s="10" t="s">
        <v>140</v>
      </c>
      <c r="BG40" s="10" t="s">
        <v>140</v>
      </c>
      <c r="BH40" s="10" t="s">
        <v>140</v>
      </c>
      <c r="BI40" s="10" t="s">
        <v>140</v>
      </c>
      <c r="BJ40" s="10" t="s">
        <v>140</v>
      </c>
      <c r="BK40" s="10">
        <v>7517</v>
      </c>
      <c r="BL40" s="10">
        <v>451</v>
      </c>
      <c r="BM40" s="10">
        <v>243</v>
      </c>
    </row>
    <row r="41" spans="1:65">
      <c r="A41" s="10">
        <v>37</v>
      </c>
      <c r="B41" s="10" t="s">
        <v>286</v>
      </c>
      <c r="C41" s="31" t="s">
        <v>287</v>
      </c>
      <c r="D41" s="12" t="s">
        <v>136</v>
      </c>
      <c r="E41" s="14">
        <v>301</v>
      </c>
      <c r="F41" s="10" t="s">
        <v>288</v>
      </c>
      <c r="G41" s="10" t="s">
        <v>215</v>
      </c>
      <c r="H41" s="10">
        <v>3336</v>
      </c>
      <c r="I41" s="10">
        <v>194</v>
      </c>
      <c r="J41" s="10">
        <v>5681</v>
      </c>
      <c r="K41" s="10">
        <v>342</v>
      </c>
      <c r="L41" s="10">
        <v>4067</v>
      </c>
      <c r="M41" s="10">
        <v>51.9</v>
      </c>
      <c r="N41" s="10">
        <v>29.1314</v>
      </c>
      <c r="O41" s="10">
        <v>238</v>
      </c>
      <c r="P41" s="10">
        <v>0</v>
      </c>
      <c r="Q41" s="10">
        <v>60</v>
      </c>
      <c r="R41" s="10">
        <v>24.81</v>
      </c>
      <c r="S41" s="10">
        <v>0</v>
      </c>
      <c r="T41" s="10">
        <v>10571</v>
      </c>
      <c r="U41" s="10">
        <v>8345</v>
      </c>
      <c r="V41" s="10" t="s">
        <v>139</v>
      </c>
      <c r="W41" s="20">
        <f t="shared" si="0"/>
        <v>1.27612490779444</v>
      </c>
      <c r="X41" s="10" t="s">
        <v>140</v>
      </c>
      <c r="Y41" s="10" t="s">
        <v>139</v>
      </c>
      <c r="Z41" s="10" t="s">
        <v>140</v>
      </c>
      <c r="AA41" s="10" t="s">
        <v>140</v>
      </c>
      <c r="AB41" s="10" t="s">
        <v>140</v>
      </c>
      <c r="AC41" s="9" t="s">
        <v>139</v>
      </c>
      <c r="AD41" s="10" t="s">
        <v>140</v>
      </c>
      <c r="AE41" s="10" t="s">
        <v>140</v>
      </c>
      <c r="AF41" s="10" t="s">
        <v>140</v>
      </c>
      <c r="AG41" s="10" t="str">
        <f t="shared" si="1"/>
        <v>否</v>
      </c>
      <c r="AH41" s="28">
        <f t="shared" si="2"/>
        <v>0.209416369386448</v>
      </c>
      <c r="AI41" s="10" t="s">
        <v>140</v>
      </c>
      <c r="AJ41" s="10" t="s">
        <v>140</v>
      </c>
      <c r="AK41" s="10" t="s">
        <v>140</v>
      </c>
      <c r="AL41" s="10" t="s">
        <v>140</v>
      </c>
      <c r="AM41" s="10" t="s">
        <v>140</v>
      </c>
      <c r="AN41" s="10" t="s">
        <v>140</v>
      </c>
      <c r="AO41" s="10" t="s">
        <v>140</v>
      </c>
      <c r="AP41" s="10" t="s">
        <v>140</v>
      </c>
      <c r="AQ41" s="10" t="s">
        <v>140</v>
      </c>
      <c r="AR41" s="10" t="s">
        <v>140</v>
      </c>
      <c r="AS41" s="10" t="s">
        <v>140</v>
      </c>
      <c r="AT41" s="10" t="s">
        <v>140</v>
      </c>
      <c r="AU41" s="10" t="s">
        <v>140</v>
      </c>
      <c r="AV41" s="10" t="s">
        <v>139</v>
      </c>
      <c r="AW41" s="10" t="s">
        <v>140</v>
      </c>
      <c r="AX41" s="9" t="s">
        <v>139</v>
      </c>
      <c r="AY41" s="10" t="s">
        <v>139</v>
      </c>
      <c r="AZ41" s="29" t="s">
        <v>140</v>
      </c>
      <c r="BA41" s="10" t="s">
        <v>143</v>
      </c>
      <c r="BB41" s="10" t="s">
        <v>143</v>
      </c>
      <c r="BC41" s="10" t="s">
        <v>143</v>
      </c>
      <c r="BD41" s="10">
        <v>3</v>
      </c>
      <c r="BE41" s="10" t="s">
        <v>140</v>
      </c>
      <c r="BF41" s="10" t="s">
        <v>140</v>
      </c>
      <c r="BG41" s="10" t="s">
        <v>140</v>
      </c>
      <c r="BH41" s="10" t="s">
        <v>140</v>
      </c>
      <c r="BI41" s="10" t="s">
        <v>140</v>
      </c>
      <c r="BJ41" s="10" t="s">
        <v>140</v>
      </c>
      <c r="BK41" s="10">
        <v>4067</v>
      </c>
      <c r="BL41" s="10">
        <v>51.9</v>
      </c>
      <c r="BM41" s="10">
        <v>238</v>
      </c>
    </row>
    <row r="42" spans="1:65">
      <c r="A42" s="10">
        <v>38</v>
      </c>
      <c r="B42" s="10" t="s">
        <v>289</v>
      </c>
      <c r="C42" s="10" t="s">
        <v>290</v>
      </c>
      <c r="D42" s="11" t="s">
        <v>151</v>
      </c>
      <c r="E42" s="10">
        <v>2730</v>
      </c>
      <c r="F42" s="10" t="s">
        <v>291</v>
      </c>
      <c r="G42" s="10" t="s">
        <v>215</v>
      </c>
      <c r="H42" s="10">
        <v>6674.25</v>
      </c>
      <c r="I42" s="10">
        <v>822.04</v>
      </c>
      <c r="J42" s="10">
        <v>14566.26</v>
      </c>
      <c r="K42" s="10">
        <v>657.89</v>
      </c>
      <c r="L42" s="10">
        <v>15038.67</v>
      </c>
      <c r="M42" s="10">
        <v>948.61</v>
      </c>
      <c r="N42" s="10">
        <v>33</v>
      </c>
      <c r="O42" s="10">
        <f>188.81+43.21</f>
        <v>232.02</v>
      </c>
      <c r="P42" s="10">
        <v>616</v>
      </c>
      <c r="Q42" s="10">
        <v>96</v>
      </c>
      <c r="R42" s="10">
        <v>39.26</v>
      </c>
      <c r="S42" s="10">
        <v>0</v>
      </c>
      <c r="T42" s="10">
        <v>8666</v>
      </c>
      <c r="U42" s="10">
        <v>4488.82</v>
      </c>
      <c r="V42" s="10" t="s">
        <v>139</v>
      </c>
      <c r="W42" s="20">
        <f t="shared" si="0"/>
        <v>6.30780514500285</v>
      </c>
      <c r="X42" s="10" t="s">
        <v>140</v>
      </c>
      <c r="Y42" s="10" t="s">
        <v>139</v>
      </c>
      <c r="Z42" s="10" t="s">
        <v>140</v>
      </c>
      <c r="AA42" s="10" t="s">
        <v>140</v>
      </c>
      <c r="AB42" s="9" t="s">
        <v>139</v>
      </c>
      <c r="AC42" s="9" t="s">
        <v>139</v>
      </c>
      <c r="AD42" s="10" t="s">
        <v>140</v>
      </c>
      <c r="AE42" s="10" t="s">
        <v>140</v>
      </c>
      <c r="AF42" s="10" t="s">
        <v>140</v>
      </c>
      <c r="AG42" s="10" t="str">
        <f t="shared" si="1"/>
        <v>是</v>
      </c>
      <c r="AH42" s="28">
        <f t="shared" si="2"/>
        <v>0.607444126824337</v>
      </c>
      <c r="AI42" s="10" t="s">
        <v>139</v>
      </c>
      <c r="AJ42" s="10" t="s">
        <v>140</v>
      </c>
      <c r="AK42" s="10" t="s">
        <v>139</v>
      </c>
      <c r="AL42" s="10">
        <v>2000</v>
      </c>
      <c r="AM42" s="10" t="s">
        <v>140</v>
      </c>
      <c r="AN42" s="10" t="s">
        <v>140</v>
      </c>
      <c r="AO42" s="10" t="s">
        <v>140</v>
      </c>
      <c r="AP42" s="10" t="s">
        <v>140</v>
      </c>
      <c r="AQ42" s="10" t="s">
        <v>140</v>
      </c>
      <c r="AR42" s="10" t="s">
        <v>140</v>
      </c>
      <c r="AS42" s="10" t="s">
        <v>139</v>
      </c>
      <c r="AT42" s="10" t="s">
        <v>140</v>
      </c>
      <c r="AU42" s="10" t="s">
        <v>140</v>
      </c>
      <c r="AV42" s="10" t="s">
        <v>140</v>
      </c>
      <c r="AW42" s="10" t="s">
        <v>140</v>
      </c>
      <c r="AX42" s="10" t="s">
        <v>140</v>
      </c>
      <c r="AY42" s="10" t="s">
        <v>140</v>
      </c>
      <c r="AZ42" s="29" t="s">
        <v>140</v>
      </c>
      <c r="BA42" s="10" t="s">
        <v>143</v>
      </c>
      <c r="BB42" s="10" t="s">
        <v>143</v>
      </c>
      <c r="BC42" s="10" t="s">
        <v>143</v>
      </c>
      <c r="BD42" s="10">
        <v>2</v>
      </c>
      <c r="BE42" s="10" t="s">
        <v>140</v>
      </c>
      <c r="BF42" s="10" t="s">
        <v>140</v>
      </c>
      <c r="BG42" s="10" t="s">
        <v>140</v>
      </c>
      <c r="BH42" s="10" t="s">
        <v>140</v>
      </c>
      <c r="BI42" s="10" t="s">
        <v>139</v>
      </c>
      <c r="BJ42" s="10" t="s">
        <v>140</v>
      </c>
      <c r="BK42" s="10">
        <v>15038.67</v>
      </c>
      <c r="BL42" s="10">
        <v>948.61</v>
      </c>
      <c r="BM42" s="10">
        <v>232.02</v>
      </c>
    </row>
    <row r="43" spans="1:65">
      <c r="A43" s="10">
        <v>39</v>
      </c>
      <c r="B43" s="10" t="s">
        <v>292</v>
      </c>
      <c r="C43" s="10" t="s">
        <v>293</v>
      </c>
      <c r="D43" s="10" t="s">
        <v>136</v>
      </c>
      <c r="E43" s="10">
        <v>3089</v>
      </c>
      <c r="F43" s="10" t="s">
        <v>294</v>
      </c>
      <c r="G43" s="10" t="s">
        <v>295</v>
      </c>
      <c r="H43" s="10">
        <v>3006</v>
      </c>
      <c r="I43" s="10">
        <v>44</v>
      </c>
      <c r="J43" s="10">
        <v>3904</v>
      </c>
      <c r="K43" s="10">
        <v>73</v>
      </c>
      <c r="L43" s="10">
        <v>3435</v>
      </c>
      <c r="M43" s="10">
        <v>67</v>
      </c>
      <c r="N43" s="10">
        <v>15</v>
      </c>
      <c r="O43" s="10">
        <v>230</v>
      </c>
      <c r="P43" s="10">
        <v>180</v>
      </c>
      <c r="Q43" s="10">
        <v>55</v>
      </c>
      <c r="R43" s="10">
        <v>780</v>
      </c>
      <c r="S43" s="10">
        <v>0</v>
      </c>
      <c r="T43" s="10">
        <v>3390</v>
      </c>
      <c r="U43" s="10">
        <v>2459</v>
      </c>
      <c r="V43" s="10" t="s">
        <v>139</v>
      </c>
      <c r="W43" s="20">
        <f t="shared" si="0"/>
        <v>1.95050946142649</v>
      </c>
      <c r="X43" s="10" t="s">
        <v>140</v>
      </c>
      <c r="Y43" s="10" t="s">
        <v>143</v>
      </c>
      <c r="Z43" s="10" t="s">
        <v>140</v>
      </c>
      <c r="AA43" s="10" t="s">
        <v>140</v>
      </c>
      <c r="AB43" s="10" t="s">
        <v>140</v>
      </c>
      <c r="AC43" s="9" t="s">
        <v>139</v>
      </c>
      <c r="AD43" s="9" t="s">
        <v>139</v>
      </c>
      <c r="AE43" s="10" t="s">
        <v>140</v>
      </c>
      <c r="AF43" s="10" t="s">
        <v>140</v>
      </c>
      <c r="AG43" s="10" t="str">
        <f t="shared" si="1"/>
        <v>否</v>
      </c>
      <c r="AH43" s="28">
        <f t="shared" si="2"/>
        <v>0.0893013324444007</v>
      </c>
      <c r="AI43" s="10" t="s">
        <v>140</v>
      </c>
      <c r="AJ43" s="10" t="s">
        <v>140</v>
      </c>
      <c r="AK43" s="10" t="s">
        <v>140</v>
      </c>
      <c r="AL43" s="10" t="s">
        <v>140</v>
      </c>
      <c r="AM43" s="10" t="s">
        <v>140</v>
      </c>
      <c r="AN43" s="10" t="s">
        <v>140</v>
      </c>
      <c r="AO43" s="10" t="s">
        <v>140</v>
      </c>
      <c r="AP43" s="10" t="s">
        <v>139</v>
      </c>
      <c r="AQ43" s="10" t="s">
        <v>140</v>
      </c>
      <c r="AR43" s="10" t="s">
        <v>140</v>
      </c>
      <c r="AS43" s="10" t="s">
        <v>140</v>
      </c>
      <c r="AT43" s="10" t="s">
        <v>140</v>
      </c>
      <c r="AU43" s="10" t="s">
        <v>140</v>
      </c>
      <c r="AV43" s="10" t="s">
        <v>139</v>
      </c>
      <c r="AW43" s="10" t="s">
        <v>140</v>
      </c>
      <c r="AX43" s="10" t="s">
        <v>140</v>
      </c>
      <c r="AY43" s="10" t="s">
        <v>139</v>
      </c>
      <c r="AZ43" s="29" t="s">
        <v>140</v>
      </c>
      <c r="BA43" s="10" t="s">
        <v>143</v>
      </c>
      <c r="BB43" s="10" t="s">
        <v>143</v>
      </c>
      <c r="BC43" s="10" t="s">
        <v>143</v>
      </c>
      <c r="BD43" s="10" t="s">
        <v>143</v>
      </c>
      <c r="BE43" s="10" t="s">
        <v>140</v>
      </c>
      <c r="BF43" s="10" t="s">
        <v>140</v>
      </c>
      <c r="BG43" s="10" t="s">
        <v>140</v>
      </c>
      <c r="BH43" s="10" t="s">
        <v>139</v>
      </c>
      <c r="BI43" s="10" t="s">
        <v>140</v>
      </c>
      <c r="BJ43" s="10" t="s">
        <v>140</v>
      </c>
      <c r="BK43" s="10">
        <v>3435</v>
      </c>
      <c r="BL43" s="10">
        <v>67</v>
      </c>
      <c r="BM43" s="10">
        <v>230</v>
      </c>
    </row>
    <row r="44" spans="1:65">
      <c r="A44" s="10">
        <v>40</v>
      </c>
      <c r="B44" s="10" t="s">
        <v>296</v>
      </c>
      <c r="C44" s="10" t="s">
        <v>297</v>
      </c>
      <c r="D44" s="11" t="s">
        <v>136</v>
      </c>
      <c r="E44" s="10">
        <v>2032</v>
      </c>
      <c r="F44" s="10" t="s">
        <v>298</v>
      </c>
      <c r="G44" s="10" t="s">
        <v>299</v>
      </c>
      <c r="H44" s="10">
        <v>4673</v>
      </c>
      <c r="I44" s="10">
        <v>56</v>
      </c>
      <c r="J44" s="10">
        <v>5273</v>
      </c>
      <c r="K44" s="10">
        <v>109</v>
      </c>
      <c r="L44" s="10">
        <v>5211</v>
      </c>
      <c r="M44" s="10">
        <v>108</v>
      </c>
      <c r="N44" s="10">
        <v>10.5</v>
      </c>
      <c r="O44" s="10">
        <v>221</v>
      </c>
      <c r="P44" s="10">
        <v>0</v>
      </c>
      <c r="Q44" s="10">
        <v>62</v>
      </c>
      <c r="R44" s="10">
        <v>168.43</v>
      </c>
      <c r="S44" s="10">
        <v>0</v>
      </c>
      <c r="T44" s="10">
        <v>3465</v>
      </c>
      <c r="U44" s="10">
        <v>2722</v>
      </c>
      <c r="V44" s="10" t="s">
        <v>139</v>
      </c>
      <c r="W44" s="20">
        <f t="shared" si="0"/>
        <v>2.07253886010363</v>
      </c>
      <c r="X44" s="10" t="s">
        <v>140</v>
      </c>
      <c r="Y44" s="10" t="s">
        <v>143</v>
      </c>
      <c r="Z44" s="10" t="s">
        <v>140</v>
      </c>
      <c r="AA44" s="10" t="s">
        <v>140</v>
      </c>
      <c r="AB44" s="10" t="s">
        <v>140</v>
      </c>
      <c r="AC44" s="9" t="s">
        <v>139</v>
      </c>
      <c r="AD44" s="10" t="s">
        <v>140</v>
      </c>
      <c r="AE44" s="10" t="s">
        <v>140</v>
      </c>
      <c r="AF44" s="10" t="s">
        <v>140</v>
      </c>
      <c r="AG44" s="10" t="str">
        <f t="shared" si="1"/>
        <v>否</v>
      </c>
      <c r="AH44" s="28">
        <f t="shared" si="2"/>
        <v>0.0583195813727753</v>
      </c>
      <c r="AI44" s="10" t="s">
        <v>140</v>
      </c>
      <c r="AJ44" s="10" t="s">
        <v>140</v>
      </c>
      <c r="AK44" s="10" t="s">
        <v>140</v>
      </c>
      <c r="AL44" s="10" t="s">
        <v>140</v>
      </c>
      <c r="AM44" s="10" t="s">
        <v>140</v>
      </c>
      <c r="AN44" s="10" t="s">
        <v>140</v>
      </c>
      <c r="AO44" s="10" t="s">
        <v>140</v>
      </c>
      <c r="AP44" s="10" t="s">
        <v>140</v>
      </c>
      <c r="AQ44" s="10" t="s">
        <v>140</v>
      </c>
      <c r="AR44" s="10" t="s">
        <v>140</v>
      </c>
      <c r="AS44" s="10" t="s">
        <v>140</v>
      </c>
      <c r="AT44" s="10" t="s">
        <v>140</v>
      </c>
      <c r="AU44" s="10" t="s">
        <v>140</v>
      </c>
      <c r="AV44" s="10" t="s">
        <v>139</v>
      </c>
      <c r="AW44" s="10" t="s">
        <v>140</v>
      </c>
      <c r="AX44" s="9" t="s">
        <v>139</v>
      </c>
      <c r="AY44" s="10" t="s">
        <v>139</v>
      </c>
      <c r="AZ44" s="29" t="s">
        <v>140</v>
      </c>
      <c r="BA44" s="10" t="s">
        <v>143</v>
      </c>
      <c r="BB44" s="10" t="s">
        <v>143</v>
      </c>
      <c r="BC44" s="10" t="s">
        <v>143</v>
      </c>
      <c r="BD44" s="10">
        <v>3</v>
      </c>
      <c r="BE44" s="10" t="s">
        <v>140</v>
      </c>
      <c r="BF44" s="10" t="s">
        <v>140</v>
      </c>
      <c r="BG44" s="10" t="s">
        <v>140</v>
      </c>
      <c r="BH44" s="10" t="s">
        <v>139</v>
      </c>
      <c r="BI44" s="10" t="s">
        <v>140</v>
      </c>
      <c r="BJ44" s="10" t="s">
        <v>140</v>
      </c>
      <c r="BK44" s="10">
        <v>5211</v>
      </c>
      <c r="BL44" s="10">
        <v>108</v>
      </c>
      <c r="BM44" s="10">
        <v>221</v>
      </c>
    </row>
    <row r="45" spans="1:65">
      <c r="A45" s="10">
        <v>41</v>
      </c>
      <c r="B45" s="10" t="s">
        <v>300</v>
      </c>
      <c r="C45" s="10" t="s">
        <v>301</v>
      </c>
      <c r="D45" s="13" t="s">
        <v>136</v>
      </c>
      <c r="E45" s="15">
        <v>4190</v>
      </c>
      <c r="F45" s="10" t="s">
        <v>302</v>
      </c>
      <c r="G45" s="10" t="s">
        <v>303</v>
      </c>
      <c r="H45" s="10">
        <v>3893.7</v>
      </c>
      <c r="I45" s="10">
        <v>31.6</v>
      </c>
      <c r="J45" s="10">
        <v>4413</v>
      </c>
      <c r="K45" s="10">
        <v>57.7</v>
      </c>
      <c r="L45" s="10">
        <v>3893.7</v>
      </c>
      <c r="M45" s="10">
        <v>59.2</v>
      </c>
      <c r="N45" s="10">
        <v>49</v>
      </c>
      <c r="O45" s="10">
        <v>216</v>
      </c>
      <c r="P45" s="10">
        <v>0.4</v>
      </c>
      <c r="Q45" s="10">
        <v>124</v>
      </c>
      <c r="R45" s="10">
        <v>8.99</v>
      </c>
      <c r="S45" s="10">
        <v>0</v>
      </c>
      <c r="T45" s="10">
        <v>6661</v>
      </c>
      <c r="U45" s="10">
        <v>5781</v>
      </c>
      <c r="V45" s="10" t="s">
        <v>139</v>
      </c>
      <c r="W45" s="20">
        <f t="shared" si="0"/>
        <v>1.52040475640137</v>
      </c>
      <c r="X45" s="10" t="s">
        <v>140</v>
      </c>
      <c r="Y45" s="10" t="s">
        <v>143</v>
      </c>
      <c r="Z45" s="10" t="s">
        <v>140</v>
      </c>
      <c r="AA45" s="10" t="s">
        <v>140</v>
      </c>
      <c r="AB45" s="10" t="s">
        <v>140</v>
      </c>
      <c r="AC45" s="9" t="s">
        <v>139</v>
      </c>
      <c r="AD45" s="10" t="s">
        <v>140</v>
      </c>
      <c r="AE45" s="10" t="s">
        <v>140</v>
      </c>
      <c r="AF45" s="10" t="s">
        <v>140</v>
      </c>
      <c r="AG45" s="10" t="str">
        <f t="shared" si="1"/>
        <v>否</v>
      </c>
      <c r="AH45" s="28">
        <f t="shared" si="2"/>
        <v>0.00784711893274848</v>
      </c>
      <c r="AI45" s="10" t="s">
        <v>140</v>
      </c>
      <c r="AJ45" s="10" t="s">
        <v>140</v>
      </c>
      <c r="AK45" s="10" t="s">
        <v>140</v>
      </c>
      <c r="AL45" s="10" t="s">
        <v>140</v>
      </c>
      <c r="AM45" s="10" t="s">
        <v>140</v>
      </c>
      <c r="AN45" s="10" t="s">
        <v>140</v>
      </c>
      <c r="AO45" s="10" t="s">
        <v>140</v>
      </c>
      <c r="AP45" s="10" t="s">
        <v>140</v>
      </c>
      <c r="AQ45" s="10" t="s">
        <v>140</v>
      </c>
      <c r="AR45" s="10" t="s">
        <v>140</v>
      </c>
      <c r="AS45" s="10" t="s">
        <v>140</v>
      </c>
      <c r="AT45" s="10" t="s">
        <v>140</v>
      </c>
      <c r="AU45" s="10" t="s">
        <v>140</v>
      </c>
      <c r="AV45" s="10" t="s">
        <v>140</v>
      </c>
      <c r="AW45" s="10" t="s">
        <v>140</v>
      </c>
      <c r="AX45" s="10" t="s">
        <v>140</v>
      </c>
      <c r="AY45" s="10" t="s">
        <v>140</v>
      </c>
      <c r="AZ45" s="29" t="s">
        <v>140</v>
      </c>
      <c r="BA45" s="10" t="s">
        <v>143</v>
      </c>
      <c r="BB45" s="10" t="s">
        <v>143</v>
      </c>
      <c r="BC45" s="10" t="s">
        <v>143</v>
      </c>
      <c r="BD45" s="10" t="s">
        <v>143</v>
      </c>
      <c r="BE45" s="10" t="s">
        <v>140</v>
      </c>
      <c r="BF45" s="10" t="s">
        <v>140</v>
      </c>
      <c r="BG45" s="10" t="s">
        <v>140</v>
      </c>
      <c r="BH45" s="10" t="s">
        <v>140</v>
      </c>
      <c r="BI45" s="10" t="s">
        <v>140</v>
      </c>
      <c r="BJ45" s="10" t="s">
        <v>140</v>
      </c>
      <c r="BK45" s="10">
        <v>3893.7</v>
      </c>
      <c r="BL45" s="10">
        <v>59.2</v>
      </c>
      <c r="BM45" s="10">
        <v>216</v>
      </c>
    </row>
    <row r="46" spans="1:65">
      <c r="A46" s="10">
        <v>42</v>
      </c>
      <c r="B46" s="10" t="s">
        <v>304</v>
      </c>
      <c r="C46" s="10" t="s">
        <v>305</v>
      </c>
      <c r="D46" s="11" t="s">
        <v>136</v>
      </c>
      <c r="E46" s="10" t="s">
        <v>306</v>
      </c>
      <c r="F46" s="10" t="s">
        <v>307</v>
      </c>
      <c r="G46" s="10" t="s">
        <v>308</v>
      </c>
      <c r="H46" s="10">
        <v>5453.84</v>
      </c>
      <c r="I46" s="10">
        <v>190.69</v>
      </c>
      <c r="J46" s="10">
        <v>6622.5</v>
      </c>
      <c r="K46" s="10">
        <v>200.76</v>
      </c>
      <c r="L46" s="10">
        <v>5790</v>
      </c>
      <c r="M46" s="10">
        <v>176</v>
      </c>
      <c r="N46" s="10">
        <v>11</v>
      </c>
      <c r="O46" s="10">
        <v>216</v>
      </c>
      <c r="P46" s="10">
        <v>0</v>
      </c>
      <c r="Q46" s="10">
        <v>70</v>
      </c>
      <c r="R46" s="10">
        <v>1157.69</v>
      </c>
      <c r="S46" s="10">
        <v>0</v>
      </c>
      <c r="T46" s="10">
        <v>2513</v>
      </c>
      <c r="U46" s="10">
        <v>1379</v>
      </c>
      <c r="V46" s="10" t="s">
        <v>139</v>
      </c>
      <c r="W46" s="20">
        <f t="shared" si="0"/>
        <v>3.03972366148532</v>
      </c>
      <c r="X46" s="10" t="s">
        <v>140</v>
      </c>
      <c r="Y46" s="10" t="s">
        <v>143</v>
      </c>
      <c r="Z46" s="10" t="s">
        <v>140</v>
      </c>
      <c r="AA46" s="10" t="s">
        <v>140</v>
      </c>
      <c r="AB46" s="9" t="s">
        <v>139</v>
      </c>
      <c r="AC46" s="10" t="s">
        <v>140</v>
      </c>
      <c r="AD46" s="10" t="s">
        <v>140</v>
      </c>
      <c r="AE46" s="10" t="s">
        <v>140</v>
      </c>
      <c r="AF46" s="10" t="s">
        <v>140</v>
      </c>
      <c r="AG46" s="10" t="str">
        <f t="shared" si="1"/>
        <v>否</v>
      </c>
      <c r="AH46" s="28">
        <f t="shared" si="2"/>
        <v>0.0442871164376142</v>
      </c>
      <c r="AI46" s="10" t="s">
        <v>140</v>
      </c>
      <c r="AJ46" s="10" t="s">
        <v>140</v>
      </c>
      <c r="AK46" s="10" t="s">
        <v>140</v>
      </c>
      <c r="AL46" s="10" t="s">
        <v>140</v>
      </c>
      <c r="AM46" s="10" t="s">
        <v>140</v>
      </c>
      <c r="AN46" s="10" t="s">
        <v>140</v>
      </c>
      <c r="AO46" s="10" t="s">
        <v>140</v>
      </c>
      <c r="AP46" s="10" t="s">
        <v>140</v>
      </c>
      <c r="AQ46" s="10" t="s">
        <v>140</v>
      </c>
      <c r="AR46" s="10" t="s">
        <v>140</v>
      </c>
      <c r="AS46" s="10" t="s">
        <v>140</v>
      </c>
      <c r="AT46" s="10" t="s">
        <v>140</v>
      </c>
      <c r="AU46" s="10" t="s">
        <v>140</v>
      </c>
      <c r="AV46" s="10" t="s">
        <v>140</v>
      </c>
      <c r="AW46" s="10" t="s">
        <v>140</v>
      </c>
      <c r="AX46" s="10" t="s">
        <v>140</v>
      </c>
      <c r="AY46" s="10" t="s">
        <v>140</v>
      </c>
      <c r="AZ46" s="29" t="s">
        <v>140</v>
      </c>
      <c r="BA46" s="10" t="s">
        <v>143</v>
      </c>
      <c r="BB46" s="10" t="s">
        <v>143</v>
      </c>
      <c r="BC46" s="10" t="s">
        <v>143</v>
      </c>
      <c r="BD46" s="10" t="s">
        <v>143</v>
      </c>
      <c r="BE46" s="10" t="s">
        <v>140</v>
      </c>
      <c r="BF46" s="10" t="s">
        <v>140</v>
      </c>
      <c r="BG46" s="10" t="s">
        <v>140</v>
      </c>
      <c r="BH46" s="10" t="s">
        <v>140</v>
      </c>
      <c r="BI46" s="10" t="s">
        <v>140</v>
      </c>
      <c r="BJ46" s="10" t="s">
        <v>140</v>
      </c>
      <c r="BK46" s="10">
        <v>5790</v>
      </c>
      <c r="BL46" s="10">
        <v>176</v>
      </c>
      <c r="BM46" s="10">
        <v>216</v>
      </c>
    </row>
    <row r="47" spans="1:65">
      <c r="A47" s="10">
        <v>43</v>
      </c>
      <c r="B47" s="10" t="s">
        <v>309</v>
      </c>
      <c r="C47" s="10" t="s">
        <v>310</v>
      </c>
      <c r="D47" s="12" t="s">
        <v>311</v>
      </c>
      <c r="E47" s="14">
        <v>1452</v>
      </c>
      <c r="F47" s="10" t="s">
        <v>312</v>
      </c>
      <c r="G47" s="10" t="s">
        <v>313</v>
      </c>
      <c r="H47" s="10">
        <v>3967</v>
      </c>
      <c r="I47" s="10">
        <v>143</v>
      </c>
      <c r="J47" s="10">
        <v>5342</v>
      </c>
      <c r="K47" s="10">
        <v>149</v>
      </c>
      <c r="L47" s="10">
        <v>4450</v>
      </c>
      <c r="M47" s="10">
        <v>-188</v>
      </c>
      <c r="N47" s="10">
        <v>2685</v>
      </c>
      <c r="O47" s="10">
        <v>214</v>
      </c>
      <c r="P47" s="10">
        <v>0</v>
      </c>
      <c r="Q47" s="10">
        <v>79</v>
      </c>
      <c r="R47" s="10">
        <v>105.69</v>
      </c>
      <c r="S47" s="10">
        <v>0</v>
      </c>
      <c r="T47" s="10">
        <v>473</v>
      </c>
      <c r="U47" s="10">
        <v>13</v>
      </c>
      <c r="V47" s="10" t="s">
        <v>140</v>
      </c>
      <c r="W47" s="20">
        <f t="shared" si="0"/>
        <v>-4.2247191011236</v>
      </c>
      <c r="X47" s="10" t="s">
        <v>140</v>
      </c>
      <c r="Y47" s="10" t="s">
        <v>143</v>
      </c>
      <c r="Z47" s="10" t="s">
        <v>140</v>
      </c>
      <c r="AA47" s="10" t="s">
        <v>140</v>
      </c>
      <c r="AB47" s="10" t="s">
        <v>140</v>
      </c>
      <c r="AC47" s="10" t="s">
        <v>140</v>
      </c>
      <c r="AD47" s="10" t="s">
        <v>140</v>
      </c>
      <c r="AE47" s="10" t="s">
        <v>140</v>
      </c>
      <c r="AF47" s="10" t="s">
        <v>140</v>
      </c>
      <c r="AG47" s="10" t="str">
        <f t="shared" si="1"/>
        <v>否</v>
      </c>
      <c r="AH47" s="28">
        <f t="shared" si="2"/>
        <v>0.089815434466509</v>
      </c>
      <c r="AI47" s="10" t="s">
        <v>140</v>
      </c>
      <c r="AJ47" s="10" t="s">
        <v>140</v>
      </c>
      <c r="AK47" s="10" t="s">
        <v>140</v>
      </c>
      <c r="AL47" s="10" t="s">
        <v>140</v>
      </c>
      <c r="AM47" s="10" t="s">
        <v>140</v>
      </c>
      <c r="AN47" s="10" t="s">
        <v>140</v>
      </c>
      <c r="AO47" s="10" t="s">
        <v>140</v>
      </c>
      <c r="AP47" s="10" t="s">
        <v>140</v>
      </c>
      <c r="AQ47" s="10" t="s">
        <v>140</v>
      </c>
      <c r="AR47" s="10" t="s">
        <v>140</v>
      </c>
      <c r="AS47" s="10" t="s">
        <v>140</v>
      </c>
      <c r="AT47" s="10" t="s">
        <v>140</v>
      </c>
      <c r="AU47" s="10" t="s">
        <v>140</v>
      </c>
      <c r="AV47" s="10" t="s">
        <v>140</v>
      </c>
      <c r="AW47" s="10" t="s">
        <v>140</v>
      </c>
      <c r="AX47" s="10" t="s">
        <v>140</v>
      </c>
      <c r="AY47" s="10" t="s">
        <v>140</v>
      </c>
      <c r="AZ47" s="29" t="s">
        <v>140</v>
      </c>
      <c r="BA47" s="10" t="s">
        <v>143</v>
      </c>
      <c r="BB47" s="10" t="s">
        <v>143</v>
      </c>
      <c r="BC47" s="10" t="s">
        <v>143</v>
      </c>
      <c r="BD47" s="10" t="s">
        <v>143</v>
      </c>
      <c r="BE47" s="10" t="s">
        <v>140</v>
      </c>
      <c r="BF47" s="10" t="s">
        <v>140</v>
      </c>
      <c r="BG47" s="10" t="s">
        <v>140</v>
      </c>
      <c r="BH47" s="10" t="s">
        <v>140</v>
      </c>
      <c r="BI47" s="10" t="s">
        <v>140</v>
      </c>
      <c r="BJ47" s="10" t="s">
        <v>140</v>
      </c>
      <c r="BK47" s="10">
        <v>4450</v>
      </c>
      <c r="BL47" s="10">
        <v>-188</v>
      </c>
      <c r="BM47" s="10">
        <v>214</v>
      </c>
    </row>
    <row r="48" spans="1:65">
      <c r="A48" s="10">
        <v>44</v>
      </c>
      <c r="B48" s="10" t="s">
        <v>314</v>
      </c>
      <c r="C48" s="16">
        <v>9.15101817978483e+17</v>
      </c>
      <c r="D48" s="12" t="s">
        <v>165</v>
      </c>
      <c r="E48" s="10">
        <v>341</v>
      </c>
      <c r="F48" s="10" t="s">
        <v>315</v>
      </c>
      <c r="G48" s="10" t="s">
        <v>167</v>
      </c>
      <c r="H48" s="16">
        <v>2759.75</v>
      </c>
      <c r="I48" s="16">
        <v>80.59</v>
      </c>
      <c r="J48" s="16">
        <v>3756.17</v>
      </c>
      <c r="K48" s="16">
        <v>418.56</v>
      </c>
      <c r="L48" s="16">
        <v>4810.88</v>
      </c>
      <c r="M48" s="16">
        <v>663.8</v>
      </c>
      <c r="N48" s="10">
        <v>18</v>
      </c>
      <c r="O48" s="16">
        <v>212.02</v>
      </c>
      <c r="P48" s="16">
        <v>578</v>
      </c>
      <c r="Q48" s="16">
        <v>117</v>
      </c>
      <c r="R48" s="10">
        <v>132.49</v>
      </c>
      <c r="S48" s="10">
        <v>0</v>
      </c>
      <c r="T48" s="16">
        <v>5629.5</v>
      </c>
      <c r="U48" s="16">
        <v>3310.56</v>
      </c>
      <c r="V48" s="10" t="s">
        <v>139</v>
      </c>
      <c r="W48" s="20">
        <f t="shared" si="0"/>
        <v>13.7978914460556</v>
      </c>
      <c r="X48" s="10" t="s">
        <v>140</v>
      </c>
      <c r="Y48" s="10" t="s">
        <v>143</v>
      </c>
      <c r="Z48" s="10" t="s">
        <v>139</v>
      </c>
      <c r="AA48" s="10" t="s">
        <v>140</v>
      </c>
      <c r="AB48" s="10" t="s">
        <v>140</v>
      </c>
      <c r="AC48" s="9" t="s">
        <v>139</v>
      </c>
      <c r="AD48" s="9" t="s">
        <v>139</v>
      </c>
      <c r="AE48" s="10" t="s">
        <v>140</v>
      </c>
      <c r="AF48" s="10" t="s">
        <v>140</v>
      </c>
      <c r="AG48" s="10" t="str">
        <f t="shared" si="1"/>
        <v>否</v>
      </c>
      <c r="AH48" s="28">
        <f t="shared" si="2"/>
        <v>0.320924221804406</v>
      </c>
      <c r="AI48" s="10" t="s">
        <v>140</v>
      </c>
      <c r="AJ48" s="10" t="s">
        <v>140</v>
      </c>
      <c r="AK48" s="10" t="s">
        <v>139</v>
      </c>
      <c r="AL48" s="10" t="s">
        <v>140</v>
      </c>
      <c r="AM48" s="10" t="s">
        <v>140</v>
      </c>
      <c r="AN48" s="10" t="s">
        <v>139</v>
      </c>
      <c r="AO48" s="10" t="s">
        <v>139</v>
      </c>
      <c r="AP48" s="10" t="s">
        <v>139</v>
      </c>
      <c r="AQ48" s="10" t="s">
        <v>140</v>
      </c>
      <c r="AR48" s="10" t="s">
        <v>140</v>
      </c>
      <c r="AS48" s="10" t="s">
        <v>139</v>
      </c>
      <c r="AT48" s="10" t="s">
        <v>140</v>
      </c>
      <c r="AU48" s="10" t="s">
        <v>140</v>
      </c>
      <c r="AV48" s="10" t="s">
        <v>140</v>
      </c>
      <c r="AW48" s="10" t="s">
        <v>140</v>
      </c>
      <c r="AX48" s="10" t="s">
        <v>140</v>
      </c>
      <c r="AY48" s="10" t="s">
        <v>139</v>
      </c>
      <c r="AZ48" s="29" t="s">
        <v>139</v>
      </c>
      <c r="BA48" s="10" t="s">
        <v>143</v>
      </c>
      <c r="BB48" s="10" t="s">
        <v>143</v>
      </c>
      <c r="BC48" s="10" t="s">
        <v>143</v>
      </c>
      <c r="BD48" s="10">
        <v>2</v>
      </c>
      <c r="BE48" s="10" t="s">
        <v>140</v>
      </c>
      <c r="BF48" s="10" t="s">
        <v>140</v>
      </c>
      <c r="BG48" s="10" t="s">
        <v>140</v>
      </c>
      <c r="BH48" s="10" t="s">
        <v>139</v>
      </c>
      <c r="BI48" s="10" t="s">
        <v>140</v>
      </c>
      <c r="BJ48" s="10" t="s">
        <v>140</v>
      </c>
      <c r="BK48" s="16">
        <v>4810.88</v>
      </c>
      <c r="BL48" s="10">
        <v>663.8</v>
      </c>
      <c r="BM48" s="16">
        <v>212.02</v>
      </c>
    </row>
    <row r="49" spans="1:65">
      <c r="A49" s="10">
        <v>45</v>
      </c>
      <c r="B49" s="10" t="s">
        <v>316</v>
      </c>
      <c r="C49" s="10" t="s">
        <v>317</v>
      </c>
      <c r="D49" s="11" t="s">
        <v>178</v>
      </c>
      <c r="E49" s="10" t="s">
        <v>274</v>
      </c>
      <c r="F49" s="10" t="s">
        <v>318</v>
      </c>
      <c r="G49" s="10" t="s">
        <v>319</v>
      </c>
      <c r="H49" s="10">
        <v>3197.5</v>
      </c>
      <c r="I49" s="10">
        <v>31.6</v>
      </c>
      <c r="J49" s="10">
        <v>4413</v>
      </c>
      <c r="K49" s="10">
        <v>57.7</v>
      </c>
      <c r="L49" s="10">
        <v>3893.7</v>
      </c>
      <c r="M49" s="10">
        <v>59.2</v>
      </c>
      <c r="N49" s="10">
        <v>20</v>
      </c>
      <c r="O49" s="10">
        <v>208.7</v>
      </c>
      <c r="P49" s="10">
        <v>0</v>
      </c>
      <c r="Q49" s="10">
        <v>103</v>
      </c>
      <c r="R49" s="10">
        <v>422.95</v>
      </c>
      <c r="S49" s="10">
        <v>0</v>
      </c>
      <c r="T49" s="10">
        <v>5683.6</v>
      </c>
      <c r="U49" s="10">
        <v>3886.4</v>
      </c>
      <c r="V49" s="10" t="s">
        <v>139</v>
      </c>
      <c r="W49" s="20">
        <f t="shared" si="0"/>
        <v>1.52040475640137</v>
      </c>
      <c r="X49" s="10" t="s">
        <v>140</v>
      </c>
      <c r="Y49" s="10" t="s">
        <v>143</v>
      </c>
      <c r="Z49" s="10" t="s">
        <v>140</v>
      </c>
      <c r="AA49" s="10" t="s">
        <v>140</v>
      </c>
      <c r="AB49" s="10" t="s">
        <v>140</v>
      </c>
      <c r="AC49" s="10" t="s">
        <v>140</v>
      </c>
      <c r="AD49" s="10" t="s">
        <v>140</v>
      </c>
      <c r="AE49" s="10" t="s">
        <v>140</v>
      </c>
      <c r="AF49" s="10" t="s">
        <v>140</v>
      </c>
      <c r="AG49" s="10" t="str">
        <f t="shared" si="1"/>
        <v>否</v>
      </c>
      <c r="AH49" s="28">
        <f t="shared" si="2"/>
        <v>0.131232841981727</v>
      </c>
      <c r="AI49" s="10" t="s">
        <v>140</v>
      </c>
      <c r="AJ49" s="10" t="s">
        <v>140</v>
      </c>
      <c r="AK49" s="10" t="s">
        <v>140</v>
      </c>
      <c r="AL49" s="10" t="s">
        <v>140</v>
      </c>
      <c r="AM49" s="10" t="s">
        <v>140</v>
      </c>
      <c r="AN49" s="10" t="s">
        <v>140</v>
      </c>
      <c r="AO49" s="10" t="s">
        <v>140</v>
      </c>
      <c r="AP49" s="10" t="s">
        <v>140</v>
      </c>
      <c r="AQ49" s="10" t="s">
        <v>140</v>
      </c>
      <c r="AR49" s="10" t="s">
        <v>140</v>
      </c>
      <c r="AS49" s="10" t="s">
        <v>139</v>
      </c>
      <c r="AT49" s="10" t="s">
        <v>140</v>
      </c>
      <c r="AU49" s="10" t="s">
        <v>140</v>
      </c>
      <c r="AV49" s="10" t="s">
        <v>140</v>
      </c>
      <c r="AW49" s="10" t="s">
        <v>139</v>
      </c>
      <c r="AX49" s="9" t="s">
        <v>139</v>
      </c>
      <c r="AY49" s="10" t="s">
        <v>139</v>
      </c>
      <c r="AZ49" s="29" t="s">
        <v>140</v>
      </c>
      <c r="BA49" s="10" t="s">
        <v>143</v>
      </c>
      <c r="BB49" s="10" t="s">
        <v>143</v>
      </c>
      <c r="BC49" s="10" t="s">
        <v>143</v>
      </c>
      <c r="BD49" s="10" t="s">
        <v>143</v>
      </c>
      <c r="BE49" s="10" t="s">
        <v>140</v>
      </c>
      <c r="BF49" s="10" t="s">
        <v>140</v>
      </c>
      <c r="BG49" s="10" t="s">
        <v>140</v>
      </c>
      <c r="BH49" s="10" t="s">
        <v>140</v>
      </c>
      <c r="BI49" s="10" t="s">
        <v>140</v>
      </c>
      <c r="BJ49" s="10" t="s">
        <v>140</v>
      </c>
      <c r="BK49" s="10">
        <v>3893.7</v>
      </c>
      <c r="BL49" s="10">
        <v>59.2</v>
      </c>
      <c r="BM49" s="10">
        <v>208.7</v>
      </c>
    </row>
    <row r="50" spans="1:65">
      <c r="A50" s="10">
        <v>46</v>
      </c>
      <c r="B50" s="10" t="s">
        <v>320</v>
      </c>
      <c r="C50" s="10" t="s">
        <v>321</v>
      </c>
      <c r="D50" s="12" t="s">
        <v>165</v>
      </c>
      <c r="E50" s="10">
        <v>341</v>
      </c>
      <c r="F50" s="10" t="s">
        <v>322</v>
      </c>
      <c r="G50" s="10" t="s">
        <v>323</v>
      </c>
      <c r="H50" s="10">
        <v>2304</v>
      </c>
      <c r="I50" s="10">
        <v>-93</v>
      </c>
      <c r="J50" s="10">
        <v>3341</v>
      </c>
      <c r="K50" s="10">
        <v>89</v>
      </c>
      <c r="L50" s="10">
        <v>3496</v>
      </c>
      <c r="M50" s="10">
        <v>110</v>
      </c>
      <c r="N50" s="10">
        <v>12</v>
      </c>
      <c r="O50" s="10">
        <v>207</v>
      </c>
      <c r="P50" s="10">
        <v>0</v>
      </c>
      <c r="Q50" s="10">
        <v>173</v>
      </c>
      <c r="R50" s="10">
        <v>68.63</v>
      </c>
      <c r="S50" s="10">
        <v>0</v>
      </c>
      <c r="T50" s="10">
        <v>2559</v>
      </c>
      <c r="U50" s="10">
        <v>524</v>
      </c>
      <c r="V50" s="10" t="s">
        <v>139</v>
      </c>
      <c r="W50" s="20">
        <f t="shared" si="0"/>
        <v>3.14645308924485</v>
      </c>
      <c r="X50" s="10" t="s">
        <v>140</v>
      </c>
      <c r="Y50" s="10" t="s">
        <v>139</v>
      </c>
      <c r="Z50" s="10" t="s">
        <v>140</v>
      </c>
      <c r="AA50" s="10" t="s">
        <v>140</v>
      </c>
      <c r="AB50" s="9" t="s">
        <v>139</v>
      </c>
      <c r="AC50" s="10" t="s">
        <v>140</v>
      </c>
      <c r="AD50" s="10" t="s">
        <v>140</v>
      </c>
      <c r="AE50" s="10" t="s">
        <v>140</v>
      </c>
      <c r="AF50" s="10" t="s">
        <v>140</v>
      </c>
      <c r="AG50" s="10" t="str">
        <f t="shared" si="1"/>
        <v>否</v>
      </c>
      <c r="AH50" s="28">
        <f t="shared" si="2"/>
        <v>0.248240050488044</v>
      </c>
      <c r="AI50" s="10" t="s">
        <v>140</v>
      </c>
      <c r="AJ50" s="10" t="s">
        <v>140</v>
      </c>
      <c r="AK50" s="10" t="s">
        <v>140</v>
      </c>
      <c r="AL50" s="10" t="s">
        <v>140</v>
      </c>
      <c r="AM50" s="10" t="s">
        <v>140</v>
      </c>
      <c r="AN50" s="10" t="s">
        <v>139</v>
      </c>
      <c r="AO50" s="10" t="s">
        <v>139</v>
      </c>
      <c r="AP50" s="10" t="s">
        <v>140</v>
      </c>
      <c r="AQ50" s="10" t="s">
        <v>140</v>
      </c>
      <c r="AR50" s="10" t="s">
        <v>139</v>
      </c>
      <c r="AS50" s="10" t="s">
        <v>139</v>
      </c>
      <c r="AT50" s="10" t="s">
        <v>140</v>
      </c>
      <c r="AU50" s="10" t="s">
        <v>140</v>
      </c>
      <c r="AV50" s="10" t="s">
        <v>139</v>
      </c>
      <c r="AW50" s="10" t="s">
        <v>140</v>
      </c>
      <c r="AX50" s="9" t="s">
        <v>139</v>
      </c>
      <c r="AY50" s="10" t="s">
        <v>139</v>
      </c>
      <c r="AZ50" s="29" t="s">
        <v>140</v>
      </c>
      <c r="BA50" s="10" t="s">
        <v>143</v>
      </c>
      <c r="BB50" s="10" t="s">
        <v>324</v>
      </c>
      <c r="BC50" s="10" t="s">
        <v>143</v>
      </c>
      <c r="BD50" s="10">
        <v>3</v>
      </c>
      <c r="BE50" s="10" t="s">
        <v>140</v>
      </c>
      <c r="BF50" s="10" t="s">
        <v>140</v>
      </c>
      <c r="BG50" s="10" t="s">
        <v>139</v>
      </c>
      <c r="BH50" s="10" t="s">
        <v>139</v>
      </c>
      <c r="BI50" s="10" t="s">
        <v>140</v>
      </c>
      <c r="BJ50" s="10" t="s">
        <v>140</v>
      </c>
      <c r="BK50" s="10">
        <v>3496</v>
      </c>
      <c r="BL50" s="10">
        <v>110</v>
      </c>
      <c r="BM50" s="10">
        <v>207</v>
      </c>
    </row>
    <row r="51" spans="1:65">
      <c r="A51" s="10">
        <v>47</v>
      </c>
      <c r="B51" s="10" t="s">
        <v>325</v>
      </c>
      <c r="C51" s="10" t="s">
        <v>326</v>
      </c>
      <c r="D51" s="10" t="s">
        <v>327</v>
      </c>
      <c r="E51" s="10" t="s">
        <v>327</v>
      </c>
      <c r="F51" s="10" t="s">
        <v>328</v>
      </c>
      <c r="G51" s="10" t="s">
        <v>329</v>
      </c>
      <c r="H51" s="10">
        <v>1320.9</v>
      </c>
      <c r="I51" s="10">
        <v>67.9</v>
      </c>
      <c r="J51" s="10">
        <v>4291</v>
      </c>
      <c r="K51" s="10">
        <v>98.8</v>
      </c>
      <c r="L51" s="10">
        <v>61761.1</v>
      </c>
      <c r="M51" s="10">
        <v>263.04</v>
      </c>
      <c r="N51" s="10">
        <v>8.4</v>
      </c>
      <c r="O51" s="10">
        <v>201</v>
      </c>
      <c r="P51" s="10">
        <v>316</v>
      </c>
      <c r="Q51" s="10">
        <v>140</v>
      </c>
      <c r="R51" s="10">
        <v>6.06</v>
      </c>
      <c r="S51" s="10">
        <v>0</v>
      </c>
      <c r="T51" s="10">
        <v>4158</v>
      </c>
      <c r="U51" s="10">
        <v>2359</v>
      </c>
      <c r="V51" s="10" t="s">
        <v>139</v>
      </c>
      <c r="W51" s="20">
        <f t="shared" si="0"/>
        <v>0.425899150112288</v>
      </c>
      <c r="X51" s="10" t="s">
        <v>140</v>
      </c>
      <c r="Y51" s="10" t="s">
        <v>143</v>
      </c>
      <c r="Z51" s="10" t="s">
        <v>140</v>
      </c>
      <c r="AA51" s="10" t="s">
        <v>140</v>
      </c>
      <c r="AB51" s="10" t="s">
        <v>140</v>
      </c>
      <c r="AC51" s="9" t="s">
        <v>139</v>
      </c>
      <c r="AD51" s="10" t="s">
        <v>140</v>
      </c>
      <c r="AE51" s="10" t="s">
        <v>140</v>
      </c>
      <c r="AF51" s="10" t="s">
        <v>140</v>
      </c>
      <c r="AG51" s="10" t="str">
        <f t="shared" si="1"/>
        <v>是</v>
      </c>
      <c r="AH51" s="28">
        <f t="shared" si="2"/>
        <v>7.82085720757153</v>
      </c>
      <c r="AI51" s="10" t="s">
        <v>140</v>
      </c>
      <c r="AJ51" s="10" t="s">
        <v>140</v>
      </c>
      <c r="AK51" s="10" t="s">
        <v>140</v>
      </c>
      <c r="AL51" s="10" t="s">
        <v>140</v>
      </c>
      <c r="AM51" s="10" t="s">
        <v>140</v>
      </c>
      <c r="AN51" s="10" t="s">
        <v>140</v>
      </c>
      <c r="AO51" s="10" t="s">
        <v>140</v>
      </c>
      <c r="AP51" s="10" t="s">
        <v>140</v>
      </c>
      <c r="AQ51" s="10" t="s">
        <v>140</v>
      </c>
      <c r="AR51" s="10" t="s">
        <v>140</v>
      </c>
      <c r="AS51" s="10" t="s">
        <v>140</v>
      </c>
      <c r="AT51" s="10" t="s">
        <v>140</v>
      </c>
      <c r="AU51" s="10" t="s">
        <v>140</v>
      </c>
      <c r="AV51" s="10" t="s">
        <v>140</v>
      </c>
      <c r="AW51" s="10" t="s">
        <v>139</v>
      </c>
      <c r="AX51" s="9" t="s">
        <v>139</v>
      </c>
      <c r="AY51" s="10" t="s">
        <v>139</v>
      </c>
      <c r="AZ51" s="29" t="s">
        <v>140</v>
      </c>
      <c r="BA51" s="10" t="s">
        <v>139</v>
      </c>
      <c r="BB51" s="10" t="s">
        <v>324</v>
      </c>
      <c r="BC51" s="10" t="s">
        <v>143</v>
      </c>
      <c r="BD51" s="10">
        <v>2</v>
      </c>
      <c r="BE51" s="10" t="s">
        <v>140</v>
      </c>
      <c r="BF51" s="10" t="s">
        <v>140</v>
      </c>
      <c r="BG51" s="10" t="s">
        <v>140</v>
      </c>
      <c r="BH51" s="10" t="s">
        <v>140</v>
      </c>
      <c r="BI51" s="10" t="s">
        <v>140</v>
      </c>
      <c r="BJ51" s="10" t="s">
        <v>140</v>
      </c>
      <c r="BK51" s="10">
        <v>61761.1</v>
      </c>
      <c r="BL51" s="10">
        <v>263.04</v>
      </c>
      <c r="BM51" s="10">
        <v>201</v>
      </c>
    </row>
    <row r="52" spans="1:65">
      <c r="A52" s="10">
        <v>48</v>
      </c>
      <c r="B52" s="10" t="s">
        <v>330</v>
      </c>
      <c r="C52" s="10" t="s">
        <v>331</v>
      </c>
      <c r="D52" s="11" t="s">
        <v>136</v>
      </c>
      <c r="E52" s="10" t="s">
        <v>332</v>
      </c>
      <c r="F52" s="10" t="s">
        <v>333</v>
      </c>
      <c r="G52" s="10" t="s">
        <v>334</v>
      </c>
      <c r="H52" s="10">
        <v>152369.8</v>
      </c>
      <c r="I52" s="10">
        <v>4299.48</v>
      </c>
      <c r="J52" s="10">
        <v>253177.5</v>
      </c>
      <c r="K52" s="10">
        <v>-5339.88</v>
      </c>
      <c r="L52" s="10">
        <v>271677</v>
      </c>
      <c r="M52" s="10">
        <v>2110.56</v>
      </c>
      <c r="N52" s="10">
        <v>112</v>
      </c>
      <c r="O52" s="10">
        <v>8887.65</v>
      </c>
      <c r="P52" s="10">
        <v>0</v>
      </c>
      <c r="Q52" s="10">
        <v>550</v>
      </c>
      <c r="R52" s="10">
        <v>71804.81</v>
      </c>
      <c r="S52" s="10">
        <v>44.86</v>
      </c>
      <c r="T52" s="10">
        <v>69732.8</v>
      </c>
      <c r="U52" s="10">
        <v>49224.9</v>
      </c>
      <c r="V52" s="10" t="s">
        <v>140</v>
      </c>
      <c r="W52" s="20">
        <f t="shared" si="0"/>
        <v>0.776863702116852</v>
      </c>
      <c r="X52" s="10" t="s">
        <v>140</v>
      </c>
      <c r="Y52" s="10" t="s">
        <v>139</v>
      </c>
      <c r="Z52" s="10" t="s">
        <v>140</v>
      </c>
      <c r="AA52" s="10" t="s">
        <v>140</v>
      </c>
      <c r="AB52" s="10" t="s">
        <v>140</v>
      </c>
      <c r="AC52" s="10" t="s">
        <v>140</v>
      </c>
      <c r="AD52" s="10" t="s">
        <v>140</v>
      </c>
      <c r="AE52" s="10" t="s">
        <v>140</v>
      </c>
      <c r="AF52" s="10" t="s">
        <v>140</v>
      </c>
      <c r="AG52" s="10" t="str">
        <f t="shared" si="1"/>
        <v>是</v>
      </c>
      <c r="AH52" s="28">
        <f t="shared" si="2"/>
        <v>0.367334120677942</v>
      </c>
      <c r="AI52" s="10" t="s">
        <v>140</v>
      </c>
      <c r="AJ52" s="10" t="s">
        <v>140</v>
      </c>
      <c r="AK52" s="10" t="s">
        <v>140</v>
      </c>
      <c r="AL52" s="10">
        <v>155000</v>
      </c>
      <c r="AM52" s="10" t="s">
        <v>198</v>
      </c>
      <c r="AN52" s="10" t="s">
        <v>140</v>
      </c>
      <c r="AO52" s="10" t="s">
        <v>140</v>
      </c>
      <c r="AP52" s="10" t="s">
        <v>139</v>
      </c>
      <c r="AQ52" s="10" t="s">
        <v>140</v>
      </c>
      <c r="AR52" s="10" t="s">
        <v>140</v>
      </c>
      <c r="AS52" s="10" t="s">
        <v>140</v>
      </c>
      <c r="AT52" s="10" t="s">
        <v>140</v>
      </c>
      <c r="AU52" s="10" t="s">
        <v>140</v>
      </c>
      <c r="AV52" s="10" t="s">
        <v>139</v>
      </c>
      <c r="AW52" s="10" t="s">
        <v>140</v>
      </c>
      <c r="AX52" s="10" t="s">
        <v>140</v>
      </c>
      <c r="AY52" s="10" t="s">
        <v>139</v>
      </c>
      <c r="AZ52" s="29" t="s">
        <v>139</v>
      </c>
      <c r="BA52" s="10" t="s">
        <v>143</v>
      </c>
      <c r="BB52" s="10" t="s">
        <v>143</v>
      </c>
      <c r="BC52" s="10" t="s">
        <v>143</v>
      </c>
      <c r="BD52" s="10">
        <v>3</v>
      </c>
      <c r="BE52" s="10" t="s">
        <v>140</v>
      </c>
      <c r="BF52" s="10" t="s">
        <v>139</v>
      </c>
      <c r="BG52" s="10" t="s">
        <v>140</v>
      </c>
      <c r="BH52" s="10" t="s">
        <v>139</v>
      </c>
      <c r="BI52" s="10" t="s">
        <v>140</v>
      </c>
      <c r="BJ52" s="10" t="s">
        <v>139</v>
      </c>
      <c r="BK52" s="10">
        <v>271677</v>
      </c>
      <c r="BL52" s="10">
        <v>2110.56</v>
      </c>
      <c r="BM52" s="10">
        <v>8887.65</v>
      </c>
    </row>
    <row r="53" spans="1:65">
      <c r="A53" s="10">
        <v>49</v>
      </c>
      <c r="B53" s="10" t="s">
        <v>335</v>
      </c>
      <c r="C53" s="10" t="s">
        <v>336</v>
      </c>
      <c r="D53" s="11" t="s">
        <v>136</v>
      </c>
      <c r="E53" s="10">
        <v>3191</v>
      </c>
      <c r="F53" s="10" t="s">
        <v>337</v>
      </c>
      <c r="G53" s="10" t="s">
        <v>338</v>
      </c>
      <c r="H53" s="10">
        <v>3444.49</v>
      </c>
      <c r="I53" s="10">
        <v>608.2</v>
      </c>
      <c r="J53" s="10">
        <v>2978.31</v>
      </c>
      <c r="K53" s="10">
        <v>298</v>
      </c>
      <c r="L53" s="10">
        <v>2829.98</v>
      </c>
      <c r="M53" s="10">
        <v>449.5</v>
      </c>
      <c r="N53" s="10">
        <v>38</v>
      </c>
      <c r="O53" s="10">
        <v>278.75</v>
      </c>
      <c r="P53" s="10">
        <v>0</v>
      </c>
      <c r="Q53" s="10">
        <v>40</v>
      </c>
      <c r="R53" s="10">
        <v>1476</v>
      </c>
      <c r="S53" s="10">
        <v>1.5</v>
      </c>
      <c r="T53" s="10">
        <v>4690.3</v>
      </c>
      <c r="U53" s="10">
        <v>1806.4</v>
      </c>
      <c r="V53" s="10" t="s">
        <v>139</v>
      </c>
      <c r="W53" s="20">
        <f t="shared" si="0"/>
        <v>15.8835044770634</v>
      </c>
      <c r="X53" s="10" t="s">
        <v>140</v>
      </c>
      <c r="Y53" s="10" t="s">
        <v>139</v>
      </c>
      <c r="Z53" s="10" t="s">
        <v>140</v>
      </c>
      <c r="AA53" s="10" t="s">
        <v>140</v>
      </c>
      <c r="AB53" s="10" t="s">
        <v>140</v>
      </c>
      <c r="AC53" s="10" t="s">
        <v>140</v>
      </c>
      <c r="AD53" s="9" t="s">
        <v>139</v>
      </c>
      <c r="AE53" s="10" t="s">
        <v>140</v>
      </c>
      <c r="AF53" s="10" t="s">
        <v>140</v>
      </c>
      <c r="AG53" s="10" t="str">
        <f t="shared" si="1"/>
        <v>否</v>
      </c>
      <c r="AH53" s="28">
        <f t="shared" si="2"/>
        <v>-0.0925721013280838</v>
      </c>
      <c r="AI53" s="10" t="s">
        <v>140</v>
      </c>
      <c r="AJ53" s="10" t="s">
        <v>140</v>
      </c>
      <c r="AK53" s="10" t="s">
        <v>140</v>
      </c>
      <c r="AL53" s="10" t="s">
        <v>140</v>
      </c>
      <c r="AM53" s="10" t="s">
        <v>140</v>
      </c>
      <c r="AN53" s="10" t="s">
        <v>140</v>
      </c>
      <c r="AO53" s="10" t="s">
        <v>140</v>
      </c>
      <c r="AP53" s="10" t="s">
        <v>140</v>
      </c>
      <c r="AQ53" s="10" t="s">
        <v>140</v>
      </c>
      <c r="AR53" s="10" t="s">
        <v>140</v>
      </c>
      <c r="AS53" s="10" t="s">
        <v>140</v>
      </c>
      <c r="AT53" s="10" t="s">
        <v>140</v>
      </c>
      <c r="AU53" s="10" t="s">
        <v>140</v>
      </c>
      <c r="AV53" s="10" t="s">
        <v>140</v>
      </c>
      <c r="AW53" s="10" t="s">
        <v>140</v>
      </c>
      <c r="AX53" s="10" t="s">
        <v>140</v>
      </c>
      <c r="AY53" s="10" t="s">
        <v>140</v>
      </c>
      <c r="AZ53" s="29" t="s">
        <v>140</v>
      </c>
      <c r="BA53" s="10" t="s">
        <v>143</v>
      </c>
      <c r="BB53" s="10" t="s">
        <v>143</v>
      </c>
      <c r="BC53" s="10" t="s">
        <v>143</v>
      </c>
      <c r="BD53" s="10" t="s">
        <v>143</v>
      </c>
      <c r="BE53" s="10" t="s">
        <v>140</v>
      </c>
      <c r="BF53" s="10" t="s">
        <v>140</v>
      </c>
      <c r="BG53" s="10" t="s">
        <v>140</v>
      </c>
      <c r="BH53" s="10" t="s">
        <v>140</v>
      </c>
      <c r="BI53" s="10" t="s">
        <v>140</v>
      </c>
      <c r="BJ53" s="10" t="s">
        <v>140</v>
      </c>
      <c r="BK53" s="10">
        <v>2829.98</v>
      </c>
      <c r="BL53" s="10">
        <v>449.5</v>
      </c>
      <c r="BM53" s="10">
        <v>278.75</v>
      </c>
    </row>
    <row r="54" spans="1:65">
      <c r="A54" s="10">
        <v>50</v>
      </c>
      <c r="B54" s="10" t="s">
        <v>339</v>
      </c>
      <c r="C54" s="10" t="s">
        <v>340</v>
      </c>
      <c r="D54" s="12" t="s">
        <v>136</v>
      </c>
      <c r="E54" s="14">
        <v>291</v>
      </c>
      <c r="F54" s="10" t="s">
        <v>341</v>
      </c>
      <c r="G54" s="10" t="s">
        <v>342</v>
      </c>
      <c r="H54" s="10">
        <v>3400</v>
      </c>
      <c r="I54" s="10">
        <v>-123</v>
      </c>
      <c r="J54" s="10">
        <v>3895</v>
      </c>
      <c r="K54" s="10">
        <v>-104</v>
      </c>
      <c r="L54" s="10">
        <v>4200</v>
      </c>
      <c r="M54" s="10">
        <v>35</v>
      </c>
      <c r="N54" s="10">
        <v>50</v>
      </c>
      <c r="O54" s="10">
        <v>332</v>
      </c>
      <c r="P54" s="10">
        <v>20</v>
      </c>
      <c r="Q54" s="10">
        <v>239</v>
      </c>
      <c r="R54" s="10">
        <v>2500</v>
      </c>
      <c r="S54" s="10">
        <v>1.8</v>
      </c>
      <c r="T54" s="10">
        <v>7074</v>
      </c>
      <c r="U54" s="10">
        <v>2847</v>
      </c>
      <c r="V54" s="10" t="s">
        <v>140</v>
      </c>
      <c r="W54" s="20">
        <f t="shared" si="0"/>
        <v>0.833333333333333</v>
      </c>
      <c r="X54" s="10" t="s">
        <v>140</v>
      </c>
      <c r="Y54" s="10" t="s">
        <v>139</v>
      </c>
      <c r="Z54" s="10" t="s">
        <v>140</v>
      </c>
      <c r="AA54" s="10" t="s">
        <v>140</v>
      </c>
      <c r="AB54" s="10" t="s">
        <v>140</v>
      </c>
      <c r="AC54" s="9" t="s">
        <v>139</v>
      </c>
      <c r="AD54" s="10" t="s">
        <v>140</v>
      </c>
      <c r="AE54" s="10" t="s">
        <v>140</v>
      </c>
      <c r="AF54" s="10" t="s">
        <v>140</v>
      </c>
      <c r="AG54" s="10" t="str">
        <f t="shared" si="1"/>
        <v>否</v>
      </c>
      <c r="AH54" s="28">
        <f t="shared" si="2"/>
        <v>0.111946877595711</v>
      </c>
      <c r="AI54" s="10" t="s">
        <v>140</v>
      </c>
      <c r="AJ54" s="10" t="s">
        <v>140</v>
      </c>
      <c r="AK54" s="10" t="s">
        <v>140</v>
      </c>
      <c r="AL54" s="10" t="s">
        <v>140</v>
      </c>
      <c r="AM54" s="10" t="s">
        <v>140</v>
      </c>
      <c r="AN54" s="10" t="s">
        <v>140</v>
      </c>
      <c r="AO54" s="10" t="s">
        <v>140</v>
      </c>
      <c r="AP54" s="10" t="s">
        <v>140</v>
      </c>
      <c r="AQ54" s="10" t="s">
        <v>140</v>
      </c>
      <c r="AR54" s="10" t="s">
        <v>140</v>
      </c>
      <c r="AS54" s="10" t="s">
        <v>140</v>
      </c>
      <c r="AT54" s="10" t="s">
        <v>140</v>
      </c>
      <c r="AU54" s="10" t="s">
        <v>140</v>
      </c>
      <c r="AV54" s="10" t="s">
        <v>140</v>
      </c>
      <c r="AW54" s="10" t="s">
        <v>140</v>
      </c>
      <c r="AX54" s="10" t="s">
        <v>140</v>
      </c>
      <c r="AY54" s="10" t="s">
        <v>139</v>
      </c>
      <c r="AZ54" s="29" t="s">
        <v>140</v>
      </c>
      <c r="BA54" s="10" t="s">
        <v>143</v>
      </c>
      <c r="BB54" s="10" t="s">
        <v>143</v>
      </c>
      <c r="BC54" s="10" t="s">
        <v>143</v>
      </c>
      <c r="BD54" s="10">
        <v>2</v>
      </c>
      <c r="BE54" s="10" t="s">
        <v>140</v>
      </c>
      <c r="BF54" s="10" t="s">
        <v>140</v>
      </c>
      <c r="BG54" s="10" t="s">
        <v>140</v>
      </c>
      <c r="BH54" s="10" t="s">
        <v>140</v>
      </c>
      <c r="BI54" s="10" t="s">
        <v>140</v>
      </c>
      <c r="BJ54" s="10" t="s">
        <v>140</v>
      </c>
      <c r="BK54" s="10">
        <v>4200</v>
      </c>
      <c r="BL54" s="10">
        <v>35</v>
      </c>
      <c r="BM54" s="10">
        <v>332</v>
      </c>
    </row>
    <row r="55" spans="1:65">
      <c r="A55" s="10">
        <v>51</v>
      </c>
      <c r="B55" s="10" t="s">
        <v>343</v>
      </c>
      <c r="C55" s="10" t="s">
        <v>344</v>
      </c>
      <c r="D55" s="12" t="s">
        <v>178</v>
      </c>
      <c r="E55" s="14">
        <v>3311</v>
      </c>
      <c r="F55" s="10" t="s">
        <v>345</v>
      </c>
      <c r="G55" s="10" t="s">
        <v>346</v>
      </c>
      <c r="H55" s="10">
        <v>5099</v>
      </c>
      <c r="I55" s="10">
        <v>40</v>
      </c>
      <c r="J55" s="10">
        <v>5695</v>
      </c>
      <c r="K55" s="10">
        <v>97</v>
      </c>
      <c r="L55" s="10">
        <v>4401</v>
      </c>
      <c r="M55" s="10">
        <v>50</v>
      </c>
      <c r="N55" s="10">
        <v>6</v>
      </c>
      <c r="O55" s="10">
        <v>182</v>
      </c>
      <c r="P55" s="10">
        <v>0</v>
      </c>
      <c r="Q55" s="10">
        <v>205</v>
      </c>
      <c r="R55" s="10">
        <v>811.06</v>
      </c>
      <c r="S55" s="10">
        <v>0</v>
      </c>
      <c r="T55" s="10">
        <v>3834</v>
      </c>
      <c r="U55" s="10">
        <v>1898</v>
      </c>
      <c r="V55" s="10" t="s">
        <v>139</v>
      </c>
      <c r="W55" s="20">
        <f t="shared" si="0"/>
        <v>1.13610543058396</v>
      </c>
      <c r="X55" s="10" t="s">
        <v>140</v>
      </c>
      <c r="Y55" s="10" t="s">
        <v>143</v>
      </c>
      <c r="Z55" s="10" t="s">
        <v>140</v>
      </c>
      <c r="AA55" s="10" t="s">
        <v>140</v>
      </c>
      <c r="AB55" s="10" t="s">
        <v>140</v>
      </c>
      <c r="AC55" s="9" t="s">
        <v>139</v>
      </c>
      <c r="AD55" s="10" t="s">
        <v>140</v>
      </c>
      <c r="AE55" s="10" t="s">
        <v>140</v>
      </c>
      <c r="AF55" s="10" t="s">
        <v>140</v>
      </c>
      <c r="AG55" s="10" t="str">
        <f t="shared" si="1"/>
        <v>否</v>
      </c>
      <c r="AH55" s="28">
        <f t="shared" si="2"/>
        <v>-0.0551655965181763</v>
      </c>
      <c r="AI55" s="10" t="s">
        <v>140</v>
      </c>
      <c r="AJ55" s="10" t="s">
        <v>140</v>
      </c>
      <c r="AK55" s="10" t="s">
        <v>140</v>
      </c>
      <c r="AL55" s="10" t="s">
        <v>140</v>
      </c>
      <c r="AM55" s="10" t="s">
        <v>140</v>
      </c>
      <c r="AN55" s="10" t="s">
        <v>140</v>
      </c>
      <c r="AO55" s="10" t="s">
        <v>140</v>
      </c>
      <c r="AP55" s="10" t="s">
        <v>140</v>
      </c>
      <c r="AQ55" s="10" t="s">
        <v>140</v>
      </c>
      <c r="AR55" s="10" t="s">
        <v>139</v>
      </c>
      <c r="AS55" s="10" t="s">
        <v>140</v>
      </c>
      <c r="AT55" s="10" t="s">
        <v>140</v>
      </c>
      <c r="AU55" s="10" t="s">
        <v>140</v>
      </c>
      <c r="AV55" s="10" t="s">
        <v>140</v>
      </c>
      <c r="AW55" s="10" t="s">
        <v>140</v>
      </c>
      <c r="AX55" s="10" t="s">
        <v>140</v>
      </c>
      <c r="AY55" s="10" t="s">
        <v>140</v>
      </c>
      <c r="AZ55" s="29" t="s">
        <v>140</v>
      </c>
      <c r="BA55" s="10" t="s">
        <v>143</v>
      </c>
      <c r="BB55" s="10" t="s">
        <v>143</v>
      </c>
      <c r="BC55" s="10" t="s">
        <v>143</v>
      </c>
      <c r="BD55" s="10">
        <v>2</v>
      </c>
      <c r="BE55" s="10" t="s">
        <v>140</v>
      </c>
      <c r="BF55" s="10" t="s">
        <v>140</v>
      </c>
      <c r="BG55" s="10" t="s">
        <v>140</v>
      </c>
      <c r="BH55" s="10" t="s">
        <v>140</v>
      </c>
      <c r="BI55" s="10" t="s">
        <v>139</v>
      </c>
      <c r="BJ55" s="10" t="s">
        <v>140</v>
      </c>
      <c r="BK55" s="10">
        <v>4401</v>
      </c>
      <c r="BL55" s="10">
        <v>50</v>
      </c>
      <c r="BM55" s="10">
        <v>182</v>
      </c>
    </row>
    <row r="56" spans="1:65">
      <c r="A56" s="10">
        <v>52</v>
      </c>
      <c r="B56" s="10" t="s">
        <v>347</v>
      </c>
      <c r="C56" s="10" t="s">
        <v>348</v>
      </c>
      <c r="D56" s="12" t="s">
        <v>349</v>
      </c>
      <c r="E56" s="10">
        <v>273</v>
      </c>
      <c r="F56" s="10" t="s">
        <v>350</v>
      </c>
      <c r="G56" s="10" t="s">
        <v>167</v>
      </c>
      <c r="H56" s="10">
        <v>27864</v>
      </c>
      <c r="I56" s="10">
        <v>50.32</v>
      </c>
      <c r="J56" s="10">
        <v>23635</v>
      </c>
      <c r="K56" s="10">
        <v>-323</v>
      </c>
      <c r="L56" s="10">
        <v>13602</v>
      </c>
      <c r="M56" s="10">
        <v>-599.95</v>
      </c>
      <c r="N56" s="10">
        <v>20</v>
      </c>
      <c r="O56" s="10">
        <v>173.65</v>
      </c>
      <c r="P56" s="10">
        <v>0</v>
      </c>
      <c r="Q56" s="10">
        <v>43</v>
      </c>
      <c r="R56" s="10">
        <v>10.84</v>
      </c>
      <c r="S56" s="10">
        <v>0</v>
      </c>
      <c r="T56" s="10">
        <v>14833</v>
      </c>
      <c r="U56" s="10">
        <v>13369.06</v>
      </c>
      <c r="V56" s="10" t="s">
        <v>140</v>
      </c>
      <c r="W56" s="20">
        <f t="shared" si="0"/>
        <v>-4.4107484193501</v>
      </c>
      <c r="X56" s="10" t="s">
        <v>140</v>
      </c>
      <c r="Y56" s="10" t="s">
        <v>139</v>
      </c>
      <c r="Z56" s="10" t="s">
        <v>140</v>
      </c>
      <c r="AA56" s="10" t="s">
        <v>140</v>
      </c>
      <c r="AB56" s="10" t="s">
        <v>140</v>
      </c>
      <c r="AC56" s="10" t="s">
        <v>140</v>
      </c>
      <c r="AD56" s="10" t="s">
        <v>140</v>
      </c>
      <c r="AE56" s="10" t="s">
        <v>140</v>
      </c>
      <c r="AF56" s="10" t="s">
        <v>140</v>
      </c>
      <c r="AG56" s="10" t="str">
        <f t="shared" si="1"/>
        <v>是</v>
      </c>
      <c r="AH56" s="28">
        <f t="shared" si="2"/>
        <v>-0.288135232047636</v>
      </c>
      <c r="AI56" s="10" t="s">
        <v>140</v>
      </c>
      <c r="AJ56" s="10" t="s">
        <v>140</v>
      </c>
      <c r="AK56" s="10" t="s">
        <v>140</v>
      </c>
      <c r="AL56" s="10" t="s">
        <v>140</v>
      </c>
      <c r="AM56" s="10" t="s">
        <v>140</v>
      </c>
      <c r="AN56" s="10" t="s">
        <v>140</v>
      </c>
      <c r="AO56" s="10" t="s">
        <v>140</v>
      </c>
      <c r="AP56" s="10" t="s">
        <v>140</v>
      </c>
      <c r="AQ56" s="10" t="s">
        <v>140</v>
      </c>
      <c r="AR56" s="10" t="s">
        <v>140</v>
      </c>
      <c r="AS56" s="10" t="s">
        <v>140</v>
      </c>
      <c r="AT56" s="10" t="s">
        <v>140</v>
      </c>
      <c r="AU56" s="10" t="s">
        <v>140</v>
      </c>
      <c r="AV56" s="10" t="s">
        <v>140</v>
      </c>
      <c r="AW56" s="10" t="s">
        <v>140</v>
      </c>
      <c r="AX56" s="10" t="s">
        <v>140</v>
      </c>
      <c r="AY56" s="10" t="s">
        <v>140</v>
      </c>
      <c r="AZ56" s="29" t="s">
        <v>140</v>
      </c>
      <c r="BA56" s="10" t="s">
        <v>143</v>
      </c>
      <c r="BB56" s="10" t="s">
        <v>143</v>
      </c>
      <c r="BC56" s="10" t="s">
        <v>143</v>
      </c>
      <c r="BD56" s="10" t="s">
        <v>143</v>
      </c>
      <c r="BE56" s="10" t="s">
        <v>140</v>
      </c>
      <c r="BF56" s="10" t="s">
        <v>140</v>
      </c>
      <c r="BG56" s="10" t="s">
        <v>140</v>
      </c>
      <c r="BH56" s="10" t="s">
        <v>140</v>
      </c>
      <c r="BI56" s="10" t="s">
        <v>140</v>
      </c>
      <c r="BJ56" s="10" t="s">
        <v>140</v>
      </c>
      <c r="BK56" s="10">
        <v>13602</v>
      </c>
      <c r="BL56" s="10">
        <v>-599.95</v>
      </c>
      <c r="BM56" s="10">
        <v>173.65</v>
      </c>
    </row>
    <row r="57" spans="1:65">
      <c r="A57" s="10">
        <v>53</v>
      </c>
      <c r="B57" s="10" t="s">
        <v>351</v>
      </c>
      <c r="C57" s="10" t="s">
        <v>352</v>
      </c>
      <c r="D57" s="12" t="s">
        <v>136</v>
      </c>
      <c r="E57" s="14">
        <v>3240</v>
      </c>
      <c r="F57" s="10" t="s">
        <v>353</v>
      </c>
      <c r="G57" s="10" t="s">
        <v>242</v>
      </c>
      <c r="H57" s="10">
        <v>4332</v>
      </c>
      <c r="I57" s="10">
        <v>188</v>
      </c>
      <c r="J57" s="10">
        <v>7118</v>
      </c>
      <c r="K57" s="10">
        <v>168</v>
      </c>
      <c r="L57" s="10">
        <v>6232</v>
      </c>
      <c r="M57" s="10">
        <v>160</v>
      </c>
      <c r="N57" s="10">
        <v>20.52</v>
      </c>
      <c r="O57" s="10">
        <v>173.1</v>
      </c>
      <c r="P57" s="10">
        <v>0</v>
      </c>
      <c r="Q57" s="10">
        <v>105</v>
      </c>
      <c r="R57" s="10">
        <v>758.15</v>
      </c>
      <c r="S57" s="10">
        <v>0</v>
      </c>
      <c r="T57" s="10">
        <v>5119</v>
      </c>
      <c r="U57" s="10">
        <v>2687</v>
      </c>
      <c r="V57" s="10" t="s">
        <v>139</v>
      </c>
      <c r="W57" s="20">
        <f t="shared" si="0"/>
        <v>2.56739409499358</v>
      </c>
      <c r="X57" s="10" t="s">
        <v>140</v>
      </c>
      <c r="Y57" s="10" t="s">
        <v>143</v>
      </c>
      <c r="Z57" s="10" t="s">
        <v>140</v>
      </c>
      <c r="AA57" s="10" t="s">
        <v>140</v>
      </c>
      <c r="AB57" s="10" t="s">
        <v>140</v>
      </c>
      <c r="AC57" s="10" t="s">
        <v>140</v>
      </c>
      <c r="AD57" s="10" t="s">
        <v>140</v>
      </c>
      <c r="AE57" s="10" t="s">
        <v>140</v>
      </c>
      <c r="AF57" s="10" t="s">
        <v>140</v>
      </c>
      <c r="AG57" s="10" t="str">
        <f t="shared" si="1"/>
        <v>否</v>
      </c>
      <c r="AH57" s="28">
        <f t="shared" si="2"/>
        <v>0.259323896837819</v>
      </c>
      <c r="AI57" s="10" t="s">
        <v>140</v>
      </c>
      <c r="AJ57" s="10" t="s">
        <v>140</v>
      </c>
      <c r="AK57" s="10" t="s">
        <v>140</v>
      </c>
      <c r="AL57" s="10" t="s">
        <v>140</v>
      </c>
      <c r="AM57" s="10" t="s">
        <v>140</v>
      </c>
      <c r="AN57" s="10" t="s">
        <v>140</v>
      </c>
      <c r="AO57" s="10" t="s">
        <v>140</v>
      </c>
      <c r="AP57" s="10" t="s">
        <v>140</v>
      </c>
      <c r="AQ57" s="10" t="s">
        <v>140</v>
      </c>
      <c r="AR57" s="10" t="s">
        <v>140</v>
      </c>
      <c r="AS57" s="10" t="s">
        <v>140</v>
      </c>
      <c r="AT57" s="10" t="s">
        <v>140</v>
      </c>
      <c r="AU57" s="10" t="s">
        <v>140</v>
      </c>
      <c r="AV57" s="10" t="s">
        <v>140</v>
      </c>
      <c r="AW57" s="10" t="s">
        <v>140</v>
      </c>
      <c r="AX57" s="10" t="s">
        <v>140</v>
      </c>
      <c r="AY57" s="10" t="s">
        <v>140</v>
      </c>
      <c r="AZ57" s="29" t="s">
        <v>140</v>
      </c>
      <c r="BA57" s="10" t="s">
        <v>143</v>
      </c>
      <c r="BB57" s="10" t="s">
        <v>143</v>
      </c>
      <c r="BC57" s="10" t="s">
        <v>143</v>
      </c>
      <c r="BD57" s="10" t="s">
        <v>143</v>
      </c>
      <c r="BE57" s="10" t="s">
        <v>140</v>
      </c>
      <c r="BF57" s="10" t="s">
        <v>140</v>
      </c>
      <c r="BG57" s="10" t="s">
        <v>140</v>
      </c>
      <c r="BH57" s="10" t="s">
        <v>140</v>
      </c>
      <c r="BI57" s="10" t="s">
        <v>140</v>
      </c>
      <c r="BJ57" s="10" t="s">
        <v>140</v>
      </c>
      <c r="BK57" s="10">
        <v>6232</v>
      </c>
      <c r="BL57" s="10">
        <v>160</v>
      </c>
      <c r="BM57" s="10">
        <v>173.1</v>
      </c>
    </row>
    <row r="58" spans="1:65">
      <c r="A58" s="10">
        <v>54</v>
      </c>
      <c r="B58" s="10" t="s">
        <v>354</v>
      </c>
      <c r="C58" s="10" t="s">
        <v>355</v>
      </c>
      <c r="D58" s="11" t="s">
        <v>136</v>
      </c>
      <c r="E58" s="10">
        <v>3985</v>
      </c>
      <c r="F58" s="10" t="s">
        <v>356</v>
      </c>
      <c r="G58" s="10" t="s">
        <v>346</v>
      </c>
      <c r="H58" s="10">
        <v>1499</v>
      </c>
      <c r="I58" s="10">
        <v>24</v>
      </c>
      <c r="J58" s="10">
        <v>1774</v>
      </c>
      <c r="K58" s="10">
        <v>31</v>
      </c>
      <c r="L58" s="10">
        <v>2802</v>
      </c>
      <c r="M58" s="10">
        <v>175</v>
      </c>
      <c r="N58" s="10">
        <v>11.6</v>
      </c>
      <c r="O58" s="10">
        <v>167</v>
      </c>
      <c r="P58" s="10">
        <v>88</v>
      </c>
      <c r="Q58" s="10">
        <v>90</v>
      </c>
      <c r="R58" s="10">
        <v>0.09</v>
      </c>
      <c r="S58" s="10">
        <v>0</v>
      </c>
      <c r="T58" s="10">
        <v>3002</v>
      </c>
      <c r="U58" s="10">
        <v>1729</v>
      </c>
      <c r="V58" s="10" t="s">
        <v>139</v>
      </c>
      <c r="W58" s="20">
        <f t="shared" si="0"/>
        <v>6.24553890078515</v>
      </c>
      <c r="X58" s="10" t="s">
        <v>140</v>
      </c>
      <c r="Y58" s="10" t="s">
        <v>139</v>
      </c>
      <c r="Z58" s="10" t="s">
        <v>140</v>
      </c>
      <c r="AA58" s="10" t="s">
        <v>140</v>
      </c>
      <c r="AB58" s="10" t="s">
        <v>140</v>
      </c>
      <c r="AC58" s="9" t="s">
        <v>139</v>
      </c>
      <c r="AD58" s="10" t="s">
        <v>140</v>
      </c>
      <c r="AE58" s="10" t="s">
        <v>140</v>
      </c>
      <c r="AF58" s="10" t="s">
        <v>140</v>
      </c>
      <c r="AG58" s="10" t="str">
        <f t="shared" si="1"/>
        <v>否</v>
      </c>
      <c r="AH58" s="28">
        <f t="shared" si="2"/>
        <v>0.381468517531041</v>
      </c>
      <c r="AI58" s="10" t="s">
        <v>140</v>
      </c>
      <c r="AJ58" s="10" t="s">
        <v>140</v>
      </c>
      <c r="AK58" s="10" t="s">
        <v>140</v>
      </c>
      <c r="AL58" s="10" t="s">
        <v>140</v>
      </c>
      <c r="AM58" s="10" t="s">
        <v>140</v>
      </c>
      <c r="AN58" s="10" t="s">
        <v>139</v>
      </c>
      <c r="AO58" s="10" t="s">
        <v>140</v>
      </c>
      <c r="AP58" s="10" t="s">
        <v>140</v>
      </c>
      <c r="AQ58" s="10" t="s">
        <v>140</v>
      </c>
      <c r="AR58" s="10" t="s">
        <v>140</v>
      </c>
      <c r="AS58" s="10" t="s">
        <v>139</v>
      </c>
      <c r="AT58" s="10" t="s">
        <v>140</v>
      </c>
      <c r="AU58" s="10" t="s">
        <v>140</v>
      </c>
      <c r="AV58" s="10" t="s">
        <v>139</v>
      </c>
      <c r="AW58" s="10" t="s">
        <v>139</v>
      </c>
      <c r="AX58" s="9" t="s">
        <v>139</v>
      </c>
      <c r="AY58" s="10" t="s">
        <v>139</v>
      </c>
      <c r="AZ58" s="29" t="s">
        <v>140</v>
      </c>
      <c r="BA58" s="10" t="s">
        <v>143</v>
      </c>
      <c r="BB58" s="10" t="s">
        <v>143</v>
      </c>
      <c r="BC58" s="10" t="s">
        <v>143</v>
      </c>
      <c r="BD58" s="10">
        <v>4</v>
      </c>
      <c r="BE58" s="10" t="s">
        <v>140</v>
      </c>
      <c r="BF58" s="10" t="s">
        <v>140</v>
      </c>
      <c r="BG58" s="10" t="s">
        <v>140</v>
      </c>
      <c r="BH58" s="10" t="s">
        <v>140</v>
      </c>
      <c r="BI58" s="10" t="s">
        <v>140</v>
      </c>
      <c r="BJ58" s="10" t="s">
        <v>140</v>
      </c>
      <c r="BK58" s="10">
        <v>2802</v>
      </c>
      <c r="BL58" s="10">
        <v>175</v>
      </c>
      <c r="BM58" s="10">
        <v>167</v>
      </c>
    </row>
    <row r="59" spans="1:65">
      <c r="A59" s="10">
        <v>55</v>
      </c>
      <c r="B59" s="10" t="s">
        <v>357</v>
      </c>
      <c r="C59" s="10" t="s">
        <v>358</v>
      </c>
      <c r="D59" s="12" t="s">
        <v>136</v>
      </c>
      <c r="E59" s="10">
        <v>4350</v>
      </c>
      <c r="F59" s="10" t="s">
        <v>359</v>
      </c>
      <c r="G59" s="10" t="s">
        <v>360</v>
      </c>
      <c r="H59" s="10">
        <v>8995.85</v>
      </c>
      <c r="I59" s="10">
        <v>141.08</v>
      </c>
      <c r="J59" s="10">
        <v>9460.04</v>
      </c>
      <c r="K59" s="10">
        <v>681.03</v>
      </c>
      <c r="L59" s="10">
        <v>6770</v>
      </c>
      <c r="M59" s="10">
        <v>177</v>
      </c>
      <c r="N59" s="10">
        <v>54.7022</v>
      </c>
      <c r="O59" s="10">
        <v>270</v>
      </c>
      <c r="P59" s="10">
        <v>653.5</v>
      </c>
      <c r="Q59" s="10">
        <v>98</v>
      </c>
      <c r="R59" s="10">
        <v>26</v>
      </c>
      <c r="S59" s="10">
        <v>1.7</v>
      </c>
      <c r="T59" s="10">
        <v>12206</v>
      </c>
      <c r="U59" s="10">
        <v>3205</v>
      </c>
      <c r="V59" s="10" t="s">
        <v>142</v>
      </c>
      <c r="W59" s="20">
        <f t="shared" si="0"/>
        <v>2.61447562776957</v>
      </c>
      <c r="X59" s="10" t="s">
        <v>140</v>
      </c>
      <c r="Y59" s="10" t="s">
        <v>143</v>
      </c>
      <c r="Z59" s="10" t="s">
        <v>140</v>
      </c>
      <c r="AA59" s="10" t="s">
        <v>140</v>
      </c>
      <c r="AB59" s="9" t="s">
        <v>139</v>
      </c>
      <c r="AC59" s="9" t="s">
        <v>139</v>
      </c>
      <c r="AD59" s="10" t="s">
        <v>361</v>
      </c>
      <c r="AE59" s="10" t="s">
        <v>140</v>
      </c>
      <c r="AF59" s="10" t="s">
        <v>140</v>
      </c>
      <c r="AG59" s="10" t="str">
        <f t="shared" si="1"/>
        <v>否</v>
      </c>
      <c r="AH59" s="28">
        <f t="shared" si="2"/>
        <v>-0.11637887273067</v>
      </c>
      <c r="AI59" s="10" t="s">
        <v>139</v>
      </c>
      <c r="AJ59" s="10" t="s">
        <v>140</v>
      </c>
      <c r="AK59" s="10" t="s">
        <v>140</v>
      </c>
      <c r="AL59" s="10" t="s">
        <v>140</v>
      </c>
      <c r="AM59" s="10" t="s">
        <v>139</v>
      </c>
      <c r="AN59" s="10" t="s">
        <v>142</v>
      </c>
      <c r="AO59" s="10" t="s">
        <v>140</v>
      </c>
      <c r="AP59" s="10" t="s">
        <v>139</v>
      </c>
      <c r="AQ59" s="10" t="s">
        <v>140</v>
      </c>
      <c r="AR59" s="10" t="s">
        <v>140</v>
      </c>
      <c r="AS59" s="10" t="s">
        <v>139</v>
      </c>
      <c r="AT59" s="10" t="s">
        <v>140</v>
      </c>
      <c r="AU59" s="10" t="s">
        <v>140</v>
      </c>
      <c r="AV59" s="10" t="s">
        <v>140</v>
      </c>
      <c r="AW59" s="10" t="s">
        <v>140</v>
      </c>
      <c r="AX59" s="9" t="s">
        <v>139</v>
      </c>
      <c r="AY59" s="10" t="s">
        <v>140</v>
      </c>
      <c r="AZ59" s="29" t="s">
        <v>140</v>
      </c>
      <c r="BA59" s="10" t="s">
        <v>143</v>
      </c>
      <c r="BB59" s="10" t="s">
        <v>143</v>
      </c>
      <c r="BC59" s="10" t="s">
        <v>143</v>
      </c>
      <c r="BD59" s="10">
        <v>3</v>
      </c>
      <c r="BE59" s="10" t="s">
        <v>140</v>
      </c>
      <c r="BF59" s="10" t="s">
        <v>140</v>
      </c>
      <c r="BG59" s="10" t="s">
        <v>140</v>
      </c>
      <c r="BH59" s="10" t="s">
        <v>142</v>
      </c>
      <c r="BI59" s="10" t="s">
        <v>139</v>
      </c>
      <c r="BJ59" s="10" t="s">
        <v>142</v>
      </c>
      <c r="BK59" s="10">
        <v>6770</v>
      </c>
      <c r="BL59" s="10">
        <v>177</v>
      </c>
      <c r="BM59" s="10">
        <v>270</v>
      </c>
    </row>
    <row r="60" spans="1:65">
      <c r="A60" s="10">
        <v>56</v>
      </c>
      <c r="B60" s="10" t="s">
        <v>362</v>
      </c>
      <c r="C60" s="10" t="s">
        <v>363</v>
      </c>
      <c r="D60" s="11" t="s">
        <v>136</v>
      </c>
      <c r="E60" s="10">
        <v>3829</v>
      </c>
      <c r="F60" s="10" t="s">
        <v>364</v>
      </c>
      <c r="G60" s="10" t="s">
        <v>365</v>
      </c>
      <c r="H60" s="10">
        <v>2288</v>
      </c>
      <c r="I60" s="10">
        <v>69</v>
      </c>
      <c r="J60" s="10">
        <v>3553</v>
      </c>
      <c r="K60" s="10">
        <v>100</v>
      </c>
      <c r="L60" s="10">
        <v>4714</v>
      </c>
      <c r="M60" s="10">
        <v>144</v>
      </c>
      <c r="N60" s="10">
        <v>6</v>
      </c>
      <c r="O60" s="10">
        <v>142</v>
      </c>
      <c r="P60" s="10">
        <v>402</v>
      </c>
      <c r="Q60" s="10">
        <v>32</v>
      </c>
      <c r="R60" s="10">
        <v>9.17</v>
      </c>
      <c r="S60" s="10">
        <v>0</v>
      </c>
      <c r="T60" s="10">
        <v>1980</v>
      </c>
      <c r="U60" s="10">
        <v>986</v>
      </c>
      <c r="V60" s="10" t="s">
        <v>139</v>
      </c>
      <c r="W60" s="20">
        <f t="shared" si="0"/>
        <v>3.05473058973271</v>
      </c>
      <c r="X60" s="10" t="s">
        <v>140</v>
      </c>
      <c r="Y60" s="10" t="s">
        <v>143</v>
      </c>
      <c r="Z60" s="10" t="s">
        <v>140</v>
      </c>
      <c r="AA60" s="10" t="s">
        <v>140</v>
      </c>
      <c r="AB60" s="9" t="s">
        <v>139</v>
      </c>
      <c r="AC60" s="9" t="s">
        <v>139</v>
      </c>
      <c r="AD60" s="10" t="s">
        <v>140</v>
      </c>
      <c r="AE60" s="10" t="s">
        <v>140</v>
      </c>
      <c r="AF60" s="10" t="s">
        <v>140</v>
      </c>
      <c r="AG60" s="10" t="str">
        <f t="shared" si="1"/>
        <v>否</v>
      </c>
      <c r="AH60" s="28">
        <f t="shared" si="2"/>
        <v>0.439825364264219</v>
      </c>
      <c r="AI60" s="10" t="s">
        <v>140</v>
      </c>
      <c r="AJ60" s="10" t="s">
        <v>140</v>
      </c>
      <c r="AK60" s="10" t="s">
        <v>140</v>
      </c>
      <c r="AL60" s="10" t="s">
        <v>140</v>
      </c>
      <c r="AM60" s="10" t="s">
        <v>139</v>
      </c>
      <c r="AN60" s="10" t="s">
        <v>139</v>
      </c>
      <c r="AO60" s="10" t="s">
        <v>140</v>
      </c>
      <c r="AP60" s="10" t="s">
        <v>140</v>
      </c>
      <c r="AQ60" s="10" t="s">
        <v>140</v>
      </c>
      <c r="AR60" s="10" t="s">
        <v>140</v>
      </c>
      <c r="AS60" s="10" t="s">
        <v>139</v>
      </c>
      <c r="AT60" s="10" t="s">
        <v>140</v>
      </c>
      <c r="AU60" s="10" t="s">
        <v>140</v>
      </c>
      <c r="AV60" s="10" t="s">
        <v>140</v>
      </c>
      <c r="AW60" s="10" t="s">
        <v>140</v>
      </c>
      <c r="AX60" s="10" t="s">
        <v>140</v>
      </c>
      <c r="AY60" s="10" t="s">
        <v>140</v>
      </c>
      <c r="AZ60" s="29" t="s">
        <v>140</v>
      </c>
      <c r="BA60" s="10" t="s">
        <v>143</v>
      </c>
      <c r="BB60" s="10" t="s">
        <v>143</v>
      </c>
      <c r="BC60" s="10" t="s">
        <v>143</v>
      </c>
      <c r="BD60" s="10">
        <v>3</v>
      </c>
      <c r="BE60" s="10" t="s">
        <v>140</v>
      </c>
      <c r="BF60" s="10" t="s">
        <v>140</v>
      </c>
      <c r="BG60" s="10" t="s">
        <v>139</v>
      </c>
      <c r="BH60" s="10" t="s">
        <v>139</v>
      </c>
      <c r="BI60" s="10" t="s">
        <v>140</v>
      </c>
      <c r="BJ60" s="10" t="s">
        <v>140</v>
      </c>
      <c r="BK60" s="10">
        <v>4714</v>
      </c>
      <c r="BL60" s="10">
        <v>144</v>
      </c>
      <c r="BM60" s="10">
        <v>142</v>
      </c>
    </row>
    <row r="61" spans="1:65">
      <c r="A61" s="10">
        <v>57</v>
      </c>
      <c r="B61" s="10" t="s">
        <v>366</v>
      </c>
      <c r="C61" s="10" t="s">
        <v>367</v>
      </c>
      <c r="D61" s="12" t="s">
        <v>136</v>
      </c>
      <c r="E61" s="15">
        <v>4012</v>
      </c>
      <c r="F61" s="10" t="s">
        <v>368</v>
      </c>
      <c r="G61" s="10" t="s">
        <v>167</v>
      </c>
      <c r="H61" s="10">
        <v>1402.2783</v>
      </c>
      <c r="I61" s="10">
        <v>12.1608</v>
      </c>
      <c r="J61" s="10">
        <v>6179.5961</v>
      </c>
      <c r="K61" s="10">
        <v>143.4014</v>
      </c>
      <c r="L61" s="10">
        <v>3863.9956</v>
      </c>
      <c r="M61" s="10">
        <v>128.1135</v>
      </c>
      <c r="N61" s="10">
        <v>2863</v>
      </c>
      <c r="O61" s="10">
        <v>140.7678</v>
      </c>
      <c r="P61" s="10">
        <v>217.8192</v>
      </c>
      <c r="Q61" s="10">
        <v>30</v>
      </c>
      <c r="R61" s="10">
        <v>3.93</v>
      </c>
      <c r="S61" s="10">
        <v>0</v>
      </c>
      <c r="T61" s="10">
        <v>3457.5838</v>
      </c>
      <c r="U61" s="10">
        <v>1335.5962</v>
      </c>
      <c r="V61" s="10" t="s">
        <v>139</v>
      </c>
      <c r="W61" s="20">
        <f t="shared" si="0"/>
        <v>3.31557054568074</v>
      </c>
      <c r="X61" s="10" t="s">
        <v>140</v>
      </c>
      <c r="Y61" s="10" t="s">
        <v>139</v>
      </c>
      <c r="Z61" s="10" t="s">
        <v>140</v>
      </c>
      <c r="AA61" s="10" t="s">
        <v>140</v>
      </c>
      <c r="AB61" s="9" t="s">
        <v>139</v>
      </c>
      <c r="AC61" s="9" t="s">
        <v>139</v>
      </c>
      <c r="AD61" s="10" t="s">
        <v>140</v>
      </c>
      <c r="AE61" s="10" t="s">
        <v>140</v>
      </c>
      <c r="AF61" s="10" t="s">
        <v>140</v>
      </c>
      <c r="AG61" s="10" t="str">
        <f t="shared" si="1"/>
        <v>否</v>
      </c>
      <c r="AH61" s="28">
        <f t="shared" si="2"/>
        <v>1.51605430370021</v>
      </c>
      <c r="AI61" s="10" t="s">
        <v>140</v>
      </c>
      <c r="AJ61" s="10" t="s">
        <v>140</v>
      </c>
      <c r="AK61" s="10" t="s">
        <v>140</v>
      </c>
      <c r="AL61" s="10" t="s">
        <v>140</v>
      </c>
      <c r="AM61" s="10" t="s">
        <v>139</v>
      </c>
      <c r="AN61" s="10" t="s">
        <v>140</v>
      </c>
      <c r="AO61" s="10" t="s">
        <v>140</v>
      </c>
      <c r="AP61" s="10" t="s">
        <v>140</v>
      </c>
      <c r="AQ61" s="10" t="s">
        <v>140</v>
      </c>
      <c r="AR61" s="10" t="s">
        <v>140</v>
      </c>
      <c r="AS61" s="10" t="s">
        <v>139</v>
      </c>
      <c r="AT61" s="10" t="s">
        <v>140</v>
      </c>
      <c r="AU61" s="10" t="s">
        <v>140</v>
      </c>
      <c r="AV61" s="10" t="s">
        <v>140</v>
      </c>
      <c r="AW61" s="10" t="s">
        <v>140</v>
      </c>
      <c r="AX61" s="10" t="s">
        <v>140</v>
      </c>
      <c r="AY61" s="10" t="s">
        <v>140</v>
      </c>
      <c r="AZ61" s="29" t="s">
        <v>140</v>
      </c>
      <c r="BA61" s="10" t="s">
        <v>143</v>
      </c>
      <c r="BB61" s="10" t="s">
        <v>143</v>
      </c>
      <c r="BC61" s="10" t="s">
        <v>143</v>
      </c>
      <c r="BD61" s="10">
        <v>3</v>
      </c>
      <c r="BE61" s="10" t="s">
        <v>140</v>
      </c>
      <c r="BF61" s="10" t="s">
        <v>140</v>
      </c>
      <c r="BG61" s="10" t="s">
        <v>139</v>
      </c>
      <c r="BH61" s="10" t="s">
        <v>140</v>
      </c>
      <c r="BI61" s="10" t="s">
        <v>140</v>
      </c>
      <c r="BJ61" s="10" t="s">
        <v>140</v>
      </c>
      <c r="BK61" s="10">
        <v>3863.9956</v>
      </c>
      <c r="BL61" s="10">
        <v>128.1135</v>
      </c>
      <c r="BM61" s="10">
        <v>140.7678</v>
      </c>
    </row>
    <row r="62" spans="1:65">
      <c r="A62" s="10">
        <v>58</v>
      </c>
      <c r="B62" s="10" t="s">
        <v>369</v>
      </c>
      <c r="C62" s="10" t="s">
        <v>370</v>
      </c>
      <c r="D62" s="11" t="s">
        <v>174</v>
      </c>
      <c r="E62" s="10">
        <v>3660</v>
      </c>
      <c r="F62" s="10" t="s">
        <v>371</v>
      </c>
      <c r="G62" s="10" t="s">
        <v>372</v>
      </c>
      <c r="H62" s="10">
        <v>12044.3</v>
      </c>
      <c r="I62" s="10">
        <v>309.4</v>
      </c>
      <c r="J62" s="10">
        <v>6784.7</v>
      </c>
      <c r="K62" s="10">
        <v>150.8</v>
      </c>
      <c r="L62" s="10">
        <v>12342.2</v>
      </c>
      <c r="M62" s="10">
        <v>536.1</v>
      </c>
      <c r="N62" s="10">
        <v>60</v>
      </c>
      <c r="O62" s="10">
        <v>137.2</v>
      </c>
      <c r="P62" s="10">
        <v>0</v>
      </c>
      <c r="Q62" s="10">
        <v>118</v>
      </c>
      <c r="R62" s="10">
        <v>358</v>
      </c>
      <c r="S62" s="10">
        <v>0</v>
      </c>
      <c r="T62" s="10">
        <v>6189</v>
      </c>
      <c r="U62" s="10">
        <v>2626</v>
      </c>
      <c r="V62" s="10" t="s">
        <v>139</v>
      </c>
      <c r="W62" s="20">
        <f t="shared" si="0"/>
        <v>4.34363403607137</v>
      </c>
      <c r="X62" s="10" t="s">
        <v>140</v>
      </c>
      <c r="Y62" s="10" t="s">
        <v>143</v>
      </c>
      <c r="Z62" s="10" t="s">
        <v>140</v>
      </c>
      <c r="AA62" s="10" t="s">
        <v>140</v>
      </c>
      <c r="AB62" s="10" t="s">
        <v>140</v>
      </c>
      <c r="AC62" s="10" t="s">
        <v>140</v>
      </c>
      <c r="AD62" s="10" t="s">
        <v>140</v>
      </c>
      <c r="AE62" s="10" t="s">
        <v>140</v>
      </c>
      <c r="AF62" s="10" t="s">
        <v>140</v>
      </c>
      <c r="AG62" s="10" t="str">
        <f t="shared" si="1"/>
        <v>是</v>
      </c>
      <c r="AH62" s="28">
        <f t="shared" si="2"/>
        <v>0.191217271695005</v>
      </c>
      <c r="AI62" s="10" t="s">
        <v>140</v>
      </c>
      <c r="AJ62" s="10" t="s">
        <v>140</v>
      </c>
      <c r="AK62" s="10" t="s">
        <v>140</v>
      </c>
      <c r="AL62" s="10" t="s">
        <v>140</v>
      </c>
      <c r="AM62" s="10" t="s">
        <v>140</v>
      </c>
      <c r="AN62" s="10" t="s">
        <v>140</v>
      </c>
      <c r="AO62" s="10" t="s">
        <v>140</v>
      </c>
      <c r="AP62" s="10" t="s">
        <v>140</v>
      </c>
      <c r="AQ62" s="10" t="s">
        <v>139</v>
      </c>
      <c r="AR62" s="10" t="s">
        <v>139</v>
      </c>
      <c r="AS62" s="10" t="s">
        <v>139</v>
      </c>
      <c r="AT62" s="10" t="s">
        <v>140</v>
      </c>
      <c r="AU62" s="10" t="s">
        <v>140</v>
      </c>
      <c r="AV62" s="10" t="s">
        <v>140</v>
      </c>
      <c r="AW62" s="10" t="s">
        <v>140</v>
      </c>
      <c r="AX62" s="10" t="s">
        <v>140</v>
      </c>
      <c r="AY62" s="10" t="s">
        <v>140</v>
      </c>
      <c r="AZ62" s="29" t="s">
        <v>140</v>
      </c>
      <c r="BA62" s="10" t="s">
        <v>143</v>
      </c>
      <c r="BB62" s="10" t="s">
        <v>143</v>
      </c>
      <c r="BC62" s="10" t="s">
        <v>143</v>
      </c>
      <c r="BD62" s="10" t="s">
        <v>143</v>
      </c>
      <c r="BE62" s="10" t="s">
        <v>140</v>
      </c>
      <c r="BF62" s="10" t="s">
        <v>140</v>
      </c>
      <c r="BG62" s="10" t="s">
        <v>140</v>
      </c>
      <c r="BH62" s="10" t="s">
        <v>139</v>
      </c>
      <c r="BI62" s="10" t="s">
        <v>139</v>
      </c>
      <c r="BJ62" s="10" t="s">
        <v>140</v>
      </c>
      <c r="BK62" s="10">
        <v>12342.2</v>
      </c>
      <c r="BL62" s="10">
        <v>536.1</v>
      </c>
      <c r="BM62" s="10">
        <v>137.2</v>
      </c>
    </row>
    <row r="63" spans="1:65">
      <c r="A63" s="10">
        <v>59</v>
      </c>
      <c r="B63" s="10" t="s">
        <v>373</v>
      </c>
      <c r="C63" s="10" t="s">
        <v>374</v>
      </c>
      <c r="D63" s="11" t="s">
        <v>178</v>
      </c>
      <c r="E63" s="10">
        <v>3312</v>
      </c>
      <c r="F63" s="10" t="s">
        <v>375</v>
      </c>
      <c r="G63" s="10" t="s">
        <v>215</v>
      </c>
      <c r="H63" s="10">
        <v>1055.9</v>
      </c>
      <c r="I63" s="10">
        <v>4.79</v>
      </c>
      <c r="J63" s="10">
        <v>1747.43</v>
      </c>
      <c r="K63" s="10">
        <v>-53.49</v>
      </c>
      <c r="L63" s="10">
        <v>2244.65</v>
      </c>
      <c r="M63" s="10">
        <v>-5.2</v>
      </c>
      <c r="N63" s="10">
        <v>8.25</v>
      </c>
      <c r="O63" s="10">
        <v>127.54</v>
      </c>
      <c r="P63" s="10">
        <v>112.25</v>
      </c>
      <c r="Q63" s="10">
        <v>55</v>
      </c>
      <c r="R63" s="10">
        <v>50</v>
      </c>
      <c r="S63" s="10">
        <v>0</v>
      </c>
      <c r="T63" s="10">
        <v>2539.42</v>
      </c>
      <c r="U63" s="10">
        <v>1057.58</v>
      </c>
      <c r="V63" s="10" t="s">
        <v>140</v>
      </c>
      <c r="W63" s="20">
        <f t="shared" si="0"/>
        <v>-0.231661951751944</v>
      </c>
      <c r="X63" s="10" t="s">
        <v>139</v>
      </c>
      <c r="Y63" s="10" t="s">
        <v>143</v>
      </c>
      <c r="Z63" s="10" t="s">
        <v>140</v>
      </c>
      <c r="AA63" s="10" t="s">
        <v>140</v>
      </c>
      <c r="AB63" s="10" t="s">
        <v>140</v>
      </c>
      <c r="AC63" s="10" t="s">
        <v>140</v>
      </c>
      <c r="AD63" s="10" t="s">
        <v>140</v>
      </c>
      <c r="AE63" s="10" t="s">
        <v>140</v>
      </c>
      <c r="AF63" s="10" t="s">
        <v>140</v>
      </c>
      <c r="AG63" s="10" t="str">
        <f t="shared" si="1"/>
        <v>否</v>
      </c>
      <c r="AH63" s="28">
        <f t="shared" si="2"/>
        <v>0.469731780174954</v>
      </c>
      <c r="AI63" s="10" t="s">
        <v>140</v>
      </c>
      <c r="AJ63" s="10" t="s">
        <v>140</v>
      </c>
      <c r="AK63" s="10" t="s">
        <v>140</v>
      </c>
      <c r="AL63" s="10" t="s">
        <v>140</v>
      </c>
      <c r="AM63" s="10" t="s">
        <v>140</v>
      </c>
      <c r="AN63" s="10" t="s">
        <v>139</v>
      </c>
      <c r="AO63" s="10" t="s">
        <v>139</v>
      </c>
      <c r="AP63" s="10" t="s">
        <v>140</v>
      </c>
      <c r="AQ63" s="10" t="s">
        <v>140</v>
      </c>
      <c r="AR63" s="10" t="s">
        <v>140</v>
      </c>
      <c r="AS63" s="10" t="s">
        <v>139</v>
      </c>
      <c r="AT63" s="10" t="s">
        <v>140</v>
      </c>
      <c r="AU63" s="10" t="s">
        <v>140</v>
      </c>
      <c r="AV63" s="10" t="s">
        <v>140</v>
      </c>
      <c r="AW63" s="10" t="s">
        <v>140</v>
      </c>
      <c r="AX63" s="10" t="s">
        <v>140</v>
      </c>
      <c r="AY63" s="10" t="s">
        <v>139</v>
      </c>
      <c r="AZ63" s="29" t="s">
        <v>140</v>
      </c>
      <c r="BA63" s="10" t="s">
        <v>143</v>
      </c>
      <c r="BB63" s="10" t="s">
        <v>143</v>
      </c>
      <c r="BC63" s="10" t="s">
        <v>143</v>
      </c>
      <c r="BD63" s="10">
        <v>1</v>
      </c>
      <c r="BE63" s="10" t="s">
        <v>140</v>
      </c>
      <c r="BF63" s="10" t="s">
        <v>140</v>
      </c>
      <c r="BG63" s="10" t="s">
        <v>140</v>
      </c>
      <c r="BH63" s="10" t="s">
        <v>140</v>
      </c>
      <c r="BI63" s="10" t="s">
        <v>140</v>
      </c>
      <c r="BJ63" s="10" t="s">
        <v>140</v>
      </c>
      <c r="BK63" s="10">
        <v>2244.65</v>
      </c>
      <c r="BL63" s="10">
        <v>-5.2</v>
      </c>
      <c r="BM63" s="10">
        <v>127.54</v>
      </c>
    </row>
    <row r="64" spans="1:65">
      <c r="A64" s="10">
        <v>60</v>
      </c>
      <c r="B64" s="10" t="s">
        <v>376</v>
      </c>
      <c r="C64" s="10" t="s">
        <v>377</v>
      </c>
      <c r="D64" s="10" t="s">
        <v>136</v>
      </c>
      <c r="E64" s="10">
        <v>3099</v>
      </c>
      <c r="F64" s="10" t="s">
        <v>378</v>
      </c>
      <c r="G64" s="10" t="s">
        <v>342</v>
      </c>
      <c r="H64" s="10">
        <v>4948</v>
      </c>
      <c r="I64" s="10">
        <v>87</v>
      </c>
      <c r="J64" s="10">
        <v>4408</v>
      </c>
      <c r="K64" s="10">
        <v>197</v>
      </c>
      <c r="L64" s="10">
        <v>4082</v>
      </c>
      <c r="M64" s="10">
        <v>206</v>
      </c>
      <c r="N64" s="10">
        <v>70</v>
      </c>
      <c r="O64" s="10">
        <v>349</v>
      </c>
      <c r="P64" s="10">
        <v>26.7</v>
      </c>
      <c r="Q64" s="10">
        <v>99</v>
      </c>
      <c r="R64" s="10">
        <v>0.099</v>
      </c>
      <c r="S64" s="10">
        <v>2.98</v>
      </c>
      <c r="T64" s="10">
        <v>4827</v>
      </c>
      <c r="U64" s="10">
        <v>218</v>
      </c>
      <c r="V64" s="10" t="s">
        <v>139</v>
      </c>
      <c r="W64" s="20">
        <f t="shared" si="0"/>
        <v>5.04654581087702</v>
      </c>
      <c r="X64" s="10" t="s">
        <v>140</v>
      </c>
      <c r="Y64" s="10" t="s">
        <v>139</v>
      </c>
      <c r="Z64" s="10" t="s">
        <v>140</v>
      </c>
      <c r="AA64" s="10" t="s">
        <v>140</v>
      </c>
      <c r="AB64" s="10" t="s">
        <v>140</v>
      </c>
      <c r="AC64" s="10" t="s">
        <v>140</v>
      </c>
      <c r="AD64" s="10" t="s">
        <v>140</v>
      </c>
      <c r="AE64" s="10" t="s">
        <v>140</v>
      </c>
      <c r="AF64" s="10" t="s">
        <v>140</v>
      </c>
      <c r="AG64" s="10" t="str">
        <f t="shared" si="1"/>
        <v>否</v>
      </c>
      <c r="AH64" s="28">
        <f t="shared" si="2"/>
        <v>-0.0915457234366266</v>
      </c>
      <c r="AI64" s="10" t="s">
        <v>140</v>
      </c>
      <c r="AJ64" s="10" t="s">
        <v>140</v>
      </c>
      <c r="AK64" s="10" t="s">
        <v>140</v>
      </c>
      <c r="AL64" s="10" t="s">
        <v>140</v>
      </c>
      <c r="AM64" s="10" t="s">
        <v>140</v>
      </c>
      <c r="AN64" s="10" t="s">
        <v>140</v>
      </c>
      <c r="AO64" s="10" t="s">
        <v>139</v>
      </c>
      <c r="AP64" s="10" t="s">
        <v>140</v>
      </c>
      <c r="AQ64" s="10" t="s">
        <v>140</v>
      </c>
      <c r="AR64" s="10" t="s">
        <v>140</v>
      </c>
      <c r="AS64" s="10" t="s">
        <v>140</v>
      </c>
      <c r="AT64" s="10" t="s">
        <v>140</v>
      </c>
      <c r="AU64" s="10" t="s">
        <v>140</v>
      </c>
      <c r="AV64" s="10" t="s">
        <v>139</v>
      </c>
      <c r="AW64" s="10" t="s">
        <v>140</v>
      </c>
      <c r="AX64" s="9" t="s">
        <v>139</v>
      </c>
      <c r="AY64" s="10" t="s">
        <v>139</v>
      </c>
      <c r="AZ64" s="29" t="s">
        <v>139</v>
      </c>
      <c r="BA64" s="10" t="s">
        <v>143</v>
      </c>
      <c r="BB64" s="10" t="s">
        <v>143</v>
      </c>
      <c r="BC64" s="10" t="s">
        <v>143</v>
      </c>
      <c r="BD64" s="10">
        <v>1</v>
      </c>
      <c r="BE64" s="10" t="s">
        <v>140</v>
      </c>
      <c r="BF64" s="10" t="s">
        <v>140</v>
      </c>
      <c r="BG64" s="10" t="s">
        <v>140</v>
      </c>
      <c r="BH64" s="10" t="s">
        <v>139</v>
      </c>
      <c r="BI64" s="10" t="s">
        <v>140</v>
      </c>
      <c r="BJ64" s="10" t="s">
        <v>139</v>
      </c>
      <c r="BK64" s="10">
        <v>4082</v>
      </c>
      <c r="BL64" s="10">
        <v>206</v>
      </c>
      <c r="BM64" s="10">
        <v>349</v>
      </c>
    </row>
    <row r="65" spans="1:65">
      <c r="A65" s="10">
        <v>61</v>
      </c>
      <c r="B65" s="10" t="s">
        <v>379</v>
      </c>
      <c r="C65" s="31" t="s">
        <v>380</v>
      </c>
      <c r="D65" s="11" t="s">
        <v>136</v>
      </c>
      <c r="E65" s="10">
        <v>3822</v>
      </c>
      <c r="F65" s="10" t="s">
        <v>381</v>
      </c>
      <c r="G65" s="10" t="s">
        <v>167</v>
      </c>
      <c r="H65" s="10">
        <v>2154</v>
      </c>
      <c r="I65" s="10">
        <v>12</v>
      </c>
      <c r="J65" s="10">
        <v>2290</v>
      </c>
      <c r="K65" s="10">
        <v>275</v>
      </c>
      <c r="L65" s="10">
        <v>2698</v>
      </c>
      <c r="M65" s="10">
        <v>331</v>
      </c>
      <c r="N65" s="10">
        <v>3</v>
      </c>
      <c r="O65" s="10">
        <v>114</v>
      </c>
      <c r="P65" s="10">
        <v>100</v>
      </c>
      <c r="Q65" s="10">
        <v>46</v>
      </c>
      <c r="R65" s="10">
        <v>115</v>
      </c>
      <c r="S65" s="10">
        <v>0</v>
      </c>
      <c r="T65" s="10">
        <v>2578</v>
      </c>
      <c r="U65" s="10">
        <v>936</v>
      </c>
      <c r="V65" s="10" t="s">
        <v>139</v>
      </c>
      <c r="W65" s="20">
        <f t="shared" si="0"/>
        <v>12.2683469236471</v>
      </c>
      <c r="X65" s="10" t="s">
        <v>140</v>
      </c>
      <c r="Y65" s="10" t="s">
        <v>139</v>
      </c>
      <c r="Z65" s="10" t="s">
        <v>140</v>
      </c>
      <c r="AA65" s="10" t="s">
        <v>140</v>
      </c>
      <c r="AB65" s="10" t="s">
        <v>140</v>
      </c>
      <c r="AC65" s="10" t="s">
        <v>140</v>
      </c>
      <c r="AD65" s="10" t="s">
        <v>140</v>
      </c>
      <c r="AE65" s="10" t="s">
        <v>140</v>
      </c>
      <c r="AF65" s="10" t="s">
        <v>140</v>
      </c>
      <c r="AG65" s="10" t="str">
        <f t="shared" si="1"/>
        <v>否</v>
      </c>
      <c r="AH65" s="28">
        <f t="shared" si="2"/>
        <v>0.120652143062769</v>
      </c>
      <c r="AI65" s="10" t="s">
        <v>140</v>
      </c>
      <c r="AJ65" s="10" t="s">
        <v>140</v>
      </c>
      <c r="AK65" s="10" t="s">
        <v>140</v>
      </c>
      <c r="AL65" s="10" t="s">
        <v>140</v>
      </c>
      <c r="AM65" s="10" t="s">
        <v>140</v>
      </c>
      <c r="AN65" s="10" t="s">
        <v>140</v>
      </c>
      <c r="AO65" s="10" t="s">
        <v>140</v>
      </c>
      <c r="AP65" s="10" t="s">
        <v>140</v>
      </c>
      <c r="AQ65" s="10" t="s">
        <v>140</v>
      </c>
      <c r="AR65" s="10" t="s">
        <v>140</v>
      </c>
      <c r="AS65" s="10" t="s">
        <v>139</v>
      </c>
      <c r="AT65" s="10" t="s">
        <v>140</v>
      </c>
      <c r="AU65" s="10" t="s">
        <v>140</v>
      </c>
      <c r="AV65" s="10" t="s">
        <v>139</v>
      </c>
      <c r="AW65" s="10" t="s">
        <v>140</v>
      </c>
      <c r="AX65" s="9" t="s">
        <v>139</v>
      </c>
      <c r="AY65" s="10" t="s">
        <v>139</v>
      </c>
      <c r="AZ65" s="29" t="s">
        <v>140</v>
      </c>
      <c r="BA65" s="10" t="s">
        <v>143</v>
      </c>
      <c r="BB65" s="10" t="s">
        <v>143</v>
      </c>
      <c r="BC65" s="10" t="s">
        <v>143</v>
      </c>
      <c r="BD65" s="10">
        <v>4</v>
      </c>
      <c r="BE65" s="10" t="s">
        <v>140</v>
      </c>
      <c r="BF65" s="10" t="s">
        <v>140</v>
      </c>
      <c r="BG65" s="10" t="s">
        <v>140</v>
      </c>
      <c r="BH65" s="10" t="s">
        <v>140</v>
      </c>
      <c r="BI65" s="10" t="s">
        <v>140</v>
      </c>
      <c r="BJ65" s="10" t="s">
        <v>140</v>
      </c>
      <c r="BK65" s="10">
        <v>2698</v>
      </c>
      <c r="BL65" s="10">
        <v>331</v>
      </c>
      <c r="BM65" s="10">
        <v>114</v>
      </c>
    </row>
    <row r="66" spans="1:65">
      <c r="A66" s="10">
        <v>62</v>
      </c>
      <c r="B66" s="10" t="s">
        <v>382</v>
      </c>
      <c r="C66" s="10" t="s">
        <v>383</v>
      </c>
      <c r="D66" s="12" t="s">
        <v>136</v>
      </c>
      <c r="E66" s="14">
        <v>291</v>
      </c>
      <c r="F66" s="10" t="s">
        <v>138</v>
      </c>
      <c r="G66" s="10" t="s">
        <v>384</v>
      </c>
      <c r="H66" s="10">
        <v>2743</v>
      </c>
      <c r="I66" s="10">
        <v>72</v>
      </c>
      <c r="J66" s="10">
        <v>3409</v>
      </c>
      <c r="K66" s="10">
        <v>89</v>
      </c>
      <c r="L66" s="10">
        <v>3388</v>
      </c>
      <c r="M66" s="10">
        <v>86</v>
      </c>
      <c r="N66" s="10">
        <v>12</v>
      </c>
      <c r="O66" s="10">
        <v>109</v>
      </c>
      <c r="P66" s="10">
        <v>0</v>
      </c>
      <c r="Q66" s="10">
        <v>60</v>
      </c>
      <c r="R66" s="10">
        <v>315.94</v>
      </c>
      <c r="S66" s="10">
        <v>0</v>
      </c>
      <c r="T66" s="10">
        <v>2549</v>
      </c>
      <c r="U66" s="10">
        <v>2009</v>
      </c>
      <c r="V66" s="10" t="s">
        <v>139</v>
      </c>
      <c r="W66" s="20">
        <f t="shared" si="0"/>
        <v>2.5383707201889</v>
      </c>
      <c r="X66" s="10" t="s">
        <v>140</v>
      </c>
      <c r="Y66" s="10" t="s">
        <v>143</v>
      </c>
      <c r="Z66" s="10" t="s">
        <v>140</v>
      </c>
      <c r="AA66" s="10" t="s">
        <v>140</v>
      </c>
      <c r="AB66" s="10" t="s">
        <v>140</v>
      </c>
      <c r="AC66" s="10" t="s">
        <v>140</v>
      </c>
      <c r="AD66" s="10" t="s">
        <v>140</v>
      </c>
      <c r="AE66" s="10" t="s">
        <v>140</v>
      </c>
      <c r="AF66" s="10" t="s">
        <v>140</v>
      </c>
      <c r="AG66" s="10" t="str">
        <f t="shared" si="1"/>
        <v>否</v>
      </c>
      <c r="AH66" s="28">
        <f t="shared" si="2"/>
        <v>0.118319844951607</v>
      </c>
      <c r="AI66" s="10" t="s">
        <v>140</v>
      </c>
      <c r="AJ66" s="10" t="s">
        <v>140</v>
      </c>
      <c r="AK66" s="10" t="s">
        <v>140</v>
      </c>
      <c r="AL66" s="10" t="s">
        <v>140</v>
      </c>
      <c r="AM66" s="10" t="s">
        <v>140</v>
      </c>
      <c r="AN66" s="10" t="s">
        <v>140</v>
      </c>
      <c r="AO66" s="10" t="s">
        <v>140</v>
      </c>
      <c r="AP66" s="10" t="s">
        <v>140</v>
      </c>
      <c r="AQ66" s="10" t="s">
        <v>140</v>
      </c>
      <c r="AR66" s="10" t="s">
        <v>140</v>
      </c>
      <c r="AS66" s="10" t="s">
        <v>140</v>
      </c>
      <c r="AT66" s="10" t="s">
        <v>140</v>
      </c>
      <c r="AU66" s="10" t="s">
        <v>140</v>
      </c>
      <c r="AV66" s="10" t="s">
        <v>140</v>
      </c>
      <c r="AW66" s="10" t="s">
        <v>140</v>
      </c>
      <c r="AX66" s="9" t="s">
        <v>139</v>
      </c>
      <c r="AY66" s="10" t="s">
        <v>139</v>
      </c>
      <c r="AZ66" s="29" t="s">
        <v>140</v>
      </c>
      <c r="BA66" s="10" t="s">
        <v>143</v>
      </c>
      <c r="BB66" s="10" t="s">
        <v>143</v>
      </c>
      <c r="BC66" s="10" t="s">
        <v>143</v>
      </c>
      <c r="BD66" s="10">
        <v>2</v>
      </c>
      <c r="BE66" s="10" t="s">
        <v>140</v>
      </c>
      <c r="BF66" s="10" t="s">
        <v>140</v>
      </c>
      <c r="BG66" s="10" t="s">
        <v>140</v>
      </c>
      <c r="BH66" s="10" t="s">
        <v>140</v>
      </c>
      <c r="BI66" s="10" t="s">
        <v>140</v>
      </c>
      <c r="BJ66" s="10" t="s">
        <v>140</v>
      </c>
      <c r="BK66" s="10">
        <v>3388</v>
      </c>
      <c r="BL66" s="10">
        <v>86</v>
      </c>
      <c r="BM66" s="10">
        <v>109</v>
      </c>
    </row>
    <row r="67" spans="1:65">
      <c r="A67" s="10">
        <v>63</v>
      </c>
      <c r="B67" s="10" t="s">
        <v>385</v>
      </c>
      <c r="C67" s="10" t="s">
        <v>386</v>
      </c>
      <c r="D67" s="12" t="s">
        <v>349</v>
      </c>
      <c r="E67" s="14">
        <v>142</v>
      </c>
      <c r="F67" s="10" t="s">
        <v>387</v>
      </c>
      <c r="G67" s="10" t="s">
        <v>167</v>
      </c>
      <c r="H67" s="10">
        <v>8831.98</v>
      </c>
      <c r="I67" s="10">
        <v>833.26</v>
      </c>
      <c r="J67" s="10">
        <v>8738.64</v>
      </c>
      <c r="K67" s="10">
        <v>1317.28</v>
      </c>
      <c r="L67" s="10">
        <v>9414.59</v>
      </c>
      <c r="M67" s="10">
        <v>2335.46</v>
      </c>
      <c r="N67" s="10">
        <v>36</v>
      </c>
      <c r="O67" s="10">
        <v>98.4</v>
      </c>
      <c r="P67" s="10">
        <v>0</v>
      </c>
      <c r="Q67" s="10">
        <v>230</v>
      </c>
      <c r="R67" s="10">
        <v>1899.86</v>
      </c>
      <c r="S67" s="10">
        <v>0</v>
      </c>
      <c r="T67" s="10">
        <v>18071.78</v>
      </c>
      <c r="U67" s="10">
        <v>5112.64</v>
      </c>
      <c r="V67" s="10" t="s">
        <v>139</v>
      </c>
      <c r="W67" s="20">
        <f t="shared" si="0"/>
        <v>24.8068158039808</v>
      </c>
      <c r="X67" s="10" t="s">
        <v>140</v>
      </c>
      <c r="Y67" s="10" t="s">
        <v>139</v>
      </c>
      <c r="Z67" s="10" t="s">
        <v>140</v>
      </c>
      <c r="AA67" s="10" t="s">
        <v>140</v>
      </c>
      <c r="AB67" s="10" t="s">
        <v>140</v>
      </c>
      <c r="AC67" s="10" t="s">
        <v>140</v>
      </c>
      <c r="AD67" s="10" t="s">
        <v>140</v>
      </c>
      <c r="AE67" s="10" t="s">
        <v>140</v>
      </c>
      <c r="AF67" s="10" t="s">
        <v>140</v>
      </c>
      <c r="AG67" s="10" t="str">
        <f t="shared" si="1"/>
        <v>否</v>
      </c>
      <c r="AH67" s="28">
        <f t="shared" si="2"/>
        <v>0.0333917208821957</v>
      </c>
      <c r="AI67" s="10" t="s">
        <v>140</v>
      </c>
      <c r="AJ67" s="10" t="s">
        <v>140</v>
      </c>
      <c r="AK67" s="10" t="s">
        <v>140</v>
      </c>
      <c r="AL67" s="10">
        <v>3.97</v>
      </c>
      <c r="AM67" s="10" t="s">
        <v>140</v>
      </c>
      <c r="AN67" s="10" t="s">
        <v>140</v>
      </c>
      <c r="AO67" s="10" t="s">
        <v>139</v>
      </c>
      <c r="AP67" s="10" t="s">
        <v>140</v>
      </c>
      <c r="AQ67" s="10" t="s">
        <v>140</v>
      </c>
      <c r="AR67" s="10" t="s">
        <v>140</v>
      </c>
      <c r="AS67" s="10" t="s">
        <v>140</v>
      </c>
      <c r="AT67" s="10" t="s">
        <v>140</v>
      </c>
      <c r="AU67" s="10" t="s">
        <v>140</v>
      </c>
      <c r="AV67" s="10" t="s">
        <v>139</v>
      </c>
      <c r="AW67" s="10" t="s">
        <v>140</v>
      </c>
      <c r="AX67" s="9" t="s">
        <v>139</v>
      </c>
      <c r="AY67" s="10" t="s">
        <v>139</v>
      </c>
      <c r="AZ67" s="29" t="s">
        <v>140</v>
      </c>
      <c r="BA67" s="10" t="s">
        <v>143</v>
      </c>
      <c r="BB67" s="10" t="s">
        <v>143</v>
      </c>
      <c r="BC67" s="10" t="s">
        <v>143</v>
      </c>
      <c r="BD67" s="10">
        <v>3</v>
      </c>
      <c r="BE67" s="10" t="s">
        <v>139</v>
      </c>
      <c r="BF67" s="10" t="s">
        <v>140</v>
      </c>
      <c r="BG67" s="10" t="s">
        <v>140</v>
      </c>
      <c r="BH67" s="10" t="s">
        <v>140</v>
      </c>
      <c r="BI67" s="10" t="s">
        <v>140</v>
      </c>
      <c r="BJ67" s="10" t="s">
        <v>140</v>
      </c>
      <c r="BK67" s="10">
        <v>9414.59</v>
      </c>
      <c r="BL67" s="10">
        <v>2335.46</v>
      </c>
      <c r="BM67" s="10">
        <v>98.4</v>
      </c>
    </row>
    <row r="68" spans="1:65">
      <c r="A68" s="10">
        <v>64</v>
      </c>
      <c r="B68" s="10" t="s">
        <v>388</v>
      </c>
      <c r="C68" s="10" t="s">
        <v>389</v>
      </c>
      <c r="D68" s="11" t="s">
        <v>178</v>
      </c>
      <c r="E68" s="10">
        <v>3391</v>
      </c>
      <c r="F68" s="10" t="s">
        <v>390</v>
      </c>
      <c r="G68" s="10" t="s">
        <v>391</v>
      </c>
      <c r="H68" s="10">
        <v>3768</v>
      </c>
      <c r="I68" s="10">
        <v>79</v>
      </c>
      <c r="J68" s="10">
        <v>4399</v>
      </c>
      <c r="K68" s="10">
        <v>103</v>
      </c>
      <c r="L68" s="10">
        <v>4588</v>
      </c>
      <c r="M68" s="10">
        <v>93</v>
      </c>
      <c r="N68" s="10">
        <v>20</v>
      </c>
      <c r="O68" s="10">
        <v>284</v>
      </c>
      <c r="P68" s="10">
        <v>0</v>
      </c>
      <c r="Q68" s="10">
        <v>131</v>
      </c>
      <c r="R68" s="10">
        <v>1194.31</v>
      </c>
      <c r="S68" s="10">
        <v>2.91</v>
      </c>
      <c r="T68" s="10">
        <v>1358</v>
      </c>
      <c r="U68" s="10">
        <v>1018</v>
      </c>
      <c r="V68" s="10" t="s">
        <v>139</v>
      </c>
      <c r="W68" s="20">
        <f t="shared" si="0"/>
        <v>2.02702702702703</v>
      </c>
      <c r="X68" s="10" t="s">
        <v>140</v>
      </c>
      <c r="Y68" s="10" t="s">
        <v>139</v>
      </c>
      <c r="Z68" s="10" t="s">
        <v>140</v>
      </c>
      <c r="AA68" s="10" t="s">
        <v>140</v>
      </c>
      <c r="AB68" s="10" t="s">
        <v>140</v>
      </c>
      <c r="AC68" s="9" t="s">
        <v>139</v>
      </c>
      <c r="AD68" s="10" t="s">
        <v>140</v>
      </c>
      <c r="AE68" s="10" t="s">
        <v>140</v>
      </c>
      <c r="AF68" s="10" t="s">
        <v>140</v>
      </c>
      <c r="AG68" s="10" t="str">
        <f t="shared" si="1"/>
        <v>否</v>
      </c>
      <c r="AH68" s="28">
        <f t="shared" si="2"/>
        <v>0.105213577540543</v>
      </c>
      <c r="AI68" s="10" t="s">
        <v>140</v>
      </c>
      <c r="AJ68" s="10" t="s">
        <v>140</v>
      </c>
      <c r="AK68" s="10" t="s">
        <v>140</v>
      </c>
      <c r="AL68" s="10" t="s">
        <v>140</v>
      </c>
      <c r="AM68" s="10" t="s">
        <v>140</v>
      </c>
      <c r="AN68" s="10" t="s">
        <v>140</v>
      </c>
      <c r="AO68" s="10" t="s">
        <v>140</v>
      </c>
      <c r="AP68" s="10" t="s">
        <v>140</v>
      </c>
      <c r="AQ68" s="10" t="s">
        <v>140</v>
      </c>
      <c r="AR68" s="10" t="s">
        <v>140</v>
      </c>
      <c r="AS68" s="10" t="s">
        <v>140</v>
      </c>
      <c r="AT68" s="10" t="s">
        <v>140</v>
      </c>
      <c r="AU68" s="10" t="s">
        <v>140</v>
      </c>
      <c r="AV68" s="10" t="s">
        <v>139</v>
      </c>
      <c r="AW68" s="10" t="s">
        <v>140</v>
      </c>
      <c r="AX68" s="10" t="s">
        <v>140</v>
      </c>
      <c r="AY68" s="10" t="s">
        <v>139</v>
      </c>
      <c r="AZ68" s="29" t="s">
        <v>140</v>
      </c>
      <c r="BA68" s="10" t="s">
        <v>143</v>
      </c>
      <c r="BB68" s="10" t="s">
        <v>143</v>
      </c>
      <c r="BC68" s="10" t="s">
        <v>143</v>
      </c>
      <c r="BD68" s="10">
        <v>3</v>
      </c>
      <c r="BE68" s="10" t="s">
        <v>140</v>
      </c>
      <c r="BF68" s="10" t="s">
        <v>140</v>
      </c>
      <c r="BG68" s="10" t="s">
        <v>140</v>
      </c>
      <c r="BH68" s="10" t="s">
        <v>140</v>
      </c>
      <c r="BI68" s="10" t="s">
        <v>140</v>
      </c>
      <c r="BJ68" s="10" t="s">
        <v>140</v>
      </c>
      <c r="BK68" s="10">
        <v>4588</v>
      </c>
      <c r="BL68" s="10">
        <v>93</v>
      </c>
      <c r="BM68" s="10">
        <v>284</v>
      </c>
    </row>
    <row r="69" spans="1:65">
      <c r="A69" s="10">
        <v>65</v>
      </c>
      <c r="B69" s="10" t="s">
        <v>392</v>
      </c>
      <c r="C69" s="10" t="s">
        <v>393</v>
      </c>
      <c r="D69" s="12" t="s">
        <v>136</v>
      </c>
      <c r="E69" s="15">
        <v>4840</v>
      </c>
      <c r="F69" s="10" t="s">
        <v>394</v>
      </c>
      <c r="G69" s="10" t="s">
        <v>242</v>
      </c>
      <c r="H69" s="10">
        <v>1916.2</v>
      </c>
      <c r="I69" s="10">
        <v>7.46</v>
      </c>
      <c r="J69" s="10">
        <v>3455.3</v>
      </c>
      <c r="K69" s="10">
        <v>36.52</v>
      </c>
      <c r="L69" s="10">
        <v>2711.8</v>
      </c>
      <c r="M69" s="10">
        <v>-21.19</v>
      </c>
      <c r="N69" s="10">
        <v>30</v>
      </c>
      <c r="O69" s="10">
        <v>95.2</v>
      </c>
      <c r="P69" s="10">
        <v>0</v>
      </c>
      <c r="Q69" s="10">
        <v>65</v>
      </c>
      <c r="R69" s="10">
        <v>51.62</v>
      </c>
      <c r="S69" s="10">
        <v>0</v>
      </c>
      <c r="T69" s="10">
        <v>4900</v>
      </c>
      <c r="U69" s="10">
        <v>4308</v>
      </c>
      <c r="V69" s="10" t="s">
        <v>140</v>
      </c>
      <c r="W69" s="20">
        <f t="shared" ref="W69:W107" si="3">M69/L69*100</f>
        <v>-0.781399808245446</v>
      </c>
      <c r="X69" s="10" t="s">
        <v>140</v>
      </c>
      <c r="Y69" s="10" t="s">
        <v>139</v>
      </c>
      <c r="Z69" s="10" t="s">
        <v>140</v>
      </c>
      <c r="AA69" s="10" t="s">
        <v>140</v>
      </c>
      <c r="AB69" s="9" t="s">
        <v>139</v>
      </c>
      <c r="AC69" s="9" t="s">
        <v>139</v>
      </c>
      <c r="AD69" s="10" t="s">
        <v>140</v>
      </c>
      <c r="AE69" s="10" t="s">
        <v>140</v>
      </c>
      <c r="AF69" s="10" t="s">
        <v>140</v>
      </c>
      <c r="AG69" s="10" t="str">
        <f t="shared" ref="AG69:AG107" si="4">IF(L69&gt;10000,"是","否")</f>
        <v>否</v>
      </c>
      <c r="AH69" s="28">
        <f t="shared" ref="AH69:AH84" si="5">(L69/J69+J69/H69)*0.5-1</f>
        <v>0.294013786667836</v>
      </c>
      <c r="AI69" s="10" t="s">
        <v>140</v>
      </c>
      <c r="AJ69" s="10" t="s">
        <v>140</v>
      </c>
      <c r="AK69" s="10" t="s">
        <v>140</v>
      </c>
      <c r="AL69" s="10" t="s">
        <v>140</v>
      </c>
      <c r="AM69" s="10" t="s">
        <v>140</v>
      </c>
      <c r="AN69" s="10" t="s">
        <v>140</v>
      </c>
      <c r="AO69" s="10" t="s">
        <v>140</v>
      </c>
      <c r="AP69" s="10" t="s">
        <v>140</v>
      </c>
      <c r="AQ69" s="10" t="s">
        <v>140</v>
      </c>
      <c r="AR69" s="10" t="s">
        <v>140</v>
      </c>
      <c r="AS69" s="10" t="s">
        <v>140</v>
      </c>
      <c r="AT69" s="10" t="s">
        <v>140</v>
      </c>
      <c r="AU69" s="10" t="s">
        <v>140</v>
      </c>
      <c r="AV69" s="10" t="s">
        <v>140</v>
      </c>
      <c r="AW69" s="10" t="s">
        <v>140</v>
      </c>
      <c r="AX69" s="10" t="s">
        <v>140</v>
      </c>
      <c r="AY69" s="10" t="s">
        <v>140</v>
      </c>
      <c r="AZ69" s="29" t="s">
        <v>140</v>
      </c>
      <c r="BA69" s="10" t="s">
        <v>143</v>
      </c>
      <c r="BB69" s="10" t="s">
        <v>143</v>
      </c>
      <c r="BC69" s="10" t="s">
        <v>143</v>
      </c>
      <c r="BD69" s="10" t="s">
        <v>143</v>
      </c>
      <c r="BE69" s="10" t="s">
        <v>140</v>
      </c>
      <c r="BF69" s="10" t="s">
        <v>140</v>
      </c>
      <c r="BG69" s="10" t="s">
        <v>140</v>
      </c>
      <c r="BH69" s="10" t="s">
        <v>140</v>
      </c>
      <c r="BI69" s="10" t="s">
        <v>140</v>
      </c>
      <c r="BJ69" s="10" t="s">
        <v>140</v>
      </c>
      <c r="BK69" s="10">
        <v>2711.8</v>
      </c>
      <c r="BL69" s="10">
        <v>-21.19</v>
      </c>
      <c r="BM69" s="10">
        <v>95.2</v>
      </c>
    </row>
    <row r="70" spans="1:65">
      <c r="A70" s="10">
        <v>66</v>
      </c>
      <c r="B70" s="10" t="s">
        <v>395</v>
      </c>
      <c r="C70" s="31" t="s">
        <v>396</v>
      </c>
      <c r="D70" s="12" t="s">
        <v>266</v>
      </c>
      <c r="E70" s="14">
        <v>3252</v>
      </c>
      <c r="F70" s="10" t="s">
        <v>397</v>
      </c>
      <c r="G70" s="10" t="s">
        <v>138</v>
      </c>
      <c r="H70" s="10">
        <v>6429</v>
      </c>
      <c r="I70" s="10">
        <v>-108</v>
      </c>
      <c r="J70" s="10">
        <v>6243.86</v>
      </c>
      <c r="K70" s="10">
        <v>-140.1</v>
      </c>
      <c r="L70" s="10">
        <v>6487.7</v>
      </c>
      <c r="M70" s="10">
        <v>8.56</v>
      </c>
      <c r="N70" s="10">
        <v>66.58</v>
      </c>
      <c r="O70" s="10">
        <v>89.748</v>
      </c>
      <c r="P70" s="10">
        <v>14.728</v>
      </c>
      <c r="Q70" s="10">
        <v>98</v>
      </c>
      <c r="R70" s="10">
        <v>709.37</v>
      </c>
      <c r="S70" s="10">
        <v>0</v>
      </c>
      <c r="T70" s="10">
        <v>13125.36</v>
      </c>
      <c r="U70" s="10">
        <v>14119.31</v>
      </c>
      <c r="V70" s="10" t="s">
        <v>140</v>
      </c>
      <c r="W70" s="20">
        <f t="shared" si="3"/>
        <v>0.13194198252077</v>
      </c>
      <c r="X70" s="10" t="s">
        <v>140</v>
      </c>
      <c r="Y70" s="10" t="s">
        <v>143</v>
      </c>
      <c r="Z70" s="10" t="s">
        <v>140</v>
      </c>
      <c r="AA70" s="10" t="s">
        <v>140</v>
      </c>
      <c r="AB70" s="10" t="s">
        <v>140</v>
      </c>
      <c r="AC70" s="9" t="s">
        <v>139</v>
      </c>
      <c r="AD70" s="9" t="s">
        <v>139</v>
      </c>
      <c r="AE70" s="10" t="s">
        <v>140</v>
      </c>
      <c r="AF70" s="10" t="s">
        <v>158</v>
      </c>
      <c r="AG70" s="10" t="str">
        <f t="shared" si="4"/>
        <v>否</v>
      </c>
      <c r="AH70" s="28">
        <f t="shared" si="5"/>
        <v>0.00512756486179522</v>
      </c>
      <c r="AI70" s="10" t="s">
        <v>139</v>
      </c>
      <c r="AJ70" s="10" t="s">
        <v>140</v>
      </c>
      <c r="AK70" s="10" t="s">
        <v>140</v>
      </c>
      <c r="AL70" s="10" t="s">
        <v>140</v>
      </c>
      <c r="AM70" s="10" t="s">
        <v>139</v>
      </c>
      <c r="AN70" s="10" t="s">
        <v>139</v>
      </c>
      <c r="AO70" s="10" t="s">
        <v>198</v>
      </c>
      <c r="AP70" s="10" t="s">
        <v>198</v>
      </c>
      <c r="AQ70" s="10" t="s">
        <v>140</v>
      </c>
      <c r="AR70" s="10" t="s">
        <v>140</v>
      </c>
      <c r="AS70" s="10" t="s">
        <v>139</v>
      </c>
      <c r="AT70" s="10" t="s">
        <v>140</v>
      </c>
      <c r="AU70" s="10" t="s">
        <v>140</v>
      </c>
      <c r="AV70" s="10" t="s">
        <v>139</v>
      </c>
      <c r="AW70" s="10" t="s">
        <v>140</v>
      </c>
      <c r="AX70" s="9" t="s">
        <v>139</v>
      </c>
      <c r="AY70" s="10" t="s">
        <v>139</v>
      </c>
      <c r="AZ70" s="29" t="s">
        <v>140</v>
      </c>
      <c r="BA70" s="10" t="s">
        <v>143</v>
      </c>
      <c r="BB70" s="10" t="s">
        <v>143</v>
      </c>
      <c r="BC70" s="10" t="s">
        <v>143</v>
      </c>
      <c r="BD70" s="10">
        <v>1</v>
      </c>
      <c r="BE70" s="10" t="s">
        <v>198</v>
      </c>
      <c r="BF70" s="10" t="s">
        <v>198</v>
      </c>
      <c r="BG70" s="10" t="s">
        <v>139</v>
      </c>
      <c r="BH70" s="10" t="s">
        <v>139</v>
      </c>
      <c r="BI70" s="10" t="s">
        <v>139</v>
      </c>
      <c r="BJ70" s="10" t="s">
        <v>139</v>
      </c>
      <c r="BK70" s="10">
        <v>6487.7</v>
      </c>
      <c r="BL70" s="10">
        <v>8.56</v>
      </c>
      <c r="BM70" s="10">
        <v>89.748</v>
      </c>
    </row>
    <row r="71" spans="1:65">
      <c r="A71" s="10">
        <v>67</v>
      </c>
      <c r="B71" s="10" t="s">
        <v>398</v>
      </c>
      <c r="C71" s="31" t="s">
        <v>399</v>
      </c>
      <c r="D71" s="10" t="s">
        <v>136</v>
      </c>
      <c r="E71" s="10">
        <v>3021</v>
      </c>
      <c r="F71" s="10" t="s">
        <v>400</v>
      </c>
      <c r="G71" s="10" t="s">
        <v>171</v>
      </c>
      <c r="H71" s="10">
        <v>5103.3</v>
      </c>
      <c r="I71" s="10">
        <v>245.01</v>
      </c>
      <c r="J71" s="10">
        <v>6323.78</v>
      </c>
      <c r="K71" s="10">
        <v>263.68</v>
      </c>
      <c r="L71" s="10">
        <v>8343.47</v>
      </c>
      <c r="M71" s="10">
        <v>300.91</v>
      </c>
      <c r="N71" s="10">
        <v>13.3</v>
      </c>
      <c r="O71" s="10">
        <v>498</v>
      </c>
      <c r="P71" s="10">
        <v>0</v>
      </c>
      <c r="Q71" s="10">
        <v>37</v>
      </c>
      <c r="R71" s="10">
        <v>44.15</v>
      </c>
      <c r="S71" s="10">
        <v>6</v>
      </c>
      <c r="T71" s="10">
        <v>6001.49</v>
      </c>
      <c r="U71" s="10">
        <v>5437.25</v>
      </c>
      <c r="V71" s="10" t="s">
        <v>142</v>
      </c>
      <c r="W71" s="20">
        <f t="shared" si="3"/>
        <v>3.60653301324269</v>
      </c>
      <c r="X71" s="10" t="s">
        <v>140</v>
      </c>
      <c r="Y71" s="10" t="s">
        <v>143</v>
      </c>
      <c r="Z71" s="10" t="s">
        <v>140</v>
      </c>
      <c r="AA71" s="10" t="s">
        <v>140</v>
      </c>
      <c r="AB71" s="10" t="s">
        <v>140</v>
      </c>
      <c r="AC71" s="9" t="s">
        <v>139</v>
      </c>
      <c r="AD71" s="10" t="s">
        <v>140</v>
      </c>
      <c r="AE71" s="10" t="s">
        <v>140</v>
      </c>
      <c r="AF71" s="10" t="s">
        <v>140</v>
      </c>
      <c r="AG71" s="10" t="str">
        <f t="shared" si="4"/>
        <v>否</v>
      </c>
      <c r="AH71" s="28">
        <f t="shared" si="5"/>
        <v>0.279267618686627</v>
      </c>
      <c r="AI71" s="10" t="s">
        <v>198</v>
      </c>
      <c r="AJ71" s="10" t="s">
        <v>198</v>
      </c>
      <c r="AK71" s="10" t="s">
        <v>198</v>
      </c>
      <c r="AL71" s="10" t="s">
        <v>198</v>
      </c>
      <c r="AM71" s="10" t="s">
        <v>198</v>
      </c>
      <c r="AN71" s="10" t="s">
        <v>198</v>
      </c>
      <c r="AO71" s="10" t="s">
        <v>198</v>
      </c>
      <c r="AP71" s="10" t="s">
        <v>198</v>
      </c>
      <c r="AQ71" s="10" t="s">
        <v>140</v>
      </c>
      <c r="AR71" s="10" t="s">
        <v>140</v>
      </c>
      <c r="AS71" s="10" t="s">
        <v>140</v>
      </c>
      <c r="AT71" s="10" t="s">
        <v>140</v>
      </c>
      <c r="AU71" s="10" t="s">
        <v>140</v>
      </c>
      <c r="AV71" s="10" t="s">
        <v>140</v>
      </c>
      <c r="AW71" s="10" t="s">
        <v>140</v>
      </c>
      <c r="AX71" s="10" t="s">
        <v>140</v>
      </c>
      <c r="AY71" s="10" t="s">
        <v>140</v>
      </c>
      <c r="AZ71" s="29" t="s">
        <v>140</v>
      </c>
      <c r="BA71" s="10" t="s">
        <v>143</v>
      </c>
      <c r="BB71" s="10" t="s">
        <v>143</v>
      </c>
      <c r="BC71" s="10" t="s">
        <v>143</v>
      </c>
      <c r="BD71" s="10">
        <v>3</v>
      </c>
      <c r="BE71" s="10" t="s">
        <v>140</v>
      </c>
      <c r="BF71" s="10" t="s">
        <v>140</v>
      </c>
      <c r="BG71" s="10" t="s">
        <v>140</v>
      </c>
      <c r="BH71" s="10" t="s">
        <v>140</v>
      </c>
      <c r="BI71" s="10" t="s">
        <v>140</v>
      </c>
      <c r="BJ71" s="10" t="s">
        <v>140</v>
      </c>
      <c r="BK71" s="10">
        <v>8343.47</v>
      </c>
      <c r="BL71" s="10">
        <v>300.91</v>
      </c>
      <c r="BM71" s="10">
        <v>498</v>
      </c>
    </row>
    <row r="72" spans="1:65">
      <c r="A72" s="10">
        <v>68</v>
      </c>
      <c r="B72" s="10" t="s">
        <v>401</v>
      </c>
      <c r="C72" s="10" t="s">
        <v>402</v>
      </c>
      <c r="D72" s="10" t="s">
        <v>403</v>
      </c>
      <c r="E72" s="10" t="s">
        <v>403</v>
      </c>
      <c r="F72" s="10" t="s">
        <v>404</v>
      </c>
      <c r="G72" s="10" t="s">
        <v>242</v>
      </c>
      <c r="H72" s="10">
        <v>2757</v>
      </c>
      <c r="I72" s="10">
        <v>-14</v>
      </c>
      <c r="J72" s="10">
        <v>3226</v>
      </c>
      <c r="K72" s="10">
        <v>-9</v>
      </c>
      <c r="L72" s="10">
        <v>2634</v>
      </c>
      <c r="M72" s="10">
        <v>51</v>
      </c>
      <c r="N72" s="10">
        <v>11.8</v>
      </c>
      <c r="O72" s="10">
        <v>82</v>
      </c>
      <c r="P72" s="10">
        <v>0</v>
      </c>
      <c r="Q72" s="10">
        <v>36</v>
      </c>
      <c r="R72" s="10">
        <f>1353656*0.1229</f>
        <v>166364.3224</v>
      </c>
      <c r="S72" s="10">
        <v>0</v>
      </c>
      <c r="T72" s="10">
        <v>13221689.19</v>
      </c>
      <c r="U72" s="10">
        <v>12306555.73</v>
      </c>
      <c r="V72" s="10" t="s">
        <v>139</v>
      </c>
      <c r="W72" s="20">
        <f t="shared" si="3"/>
        <v>1.93621867881549</v>
      </c>
      <c r="X72" s="10" t="s">
        <v>140</v>
      </c>
      <c r="Y72" s="10" t="s">
        <v>143</v>
      </c>
      <c r="Z72" s="10" t="s">
        <v>140</v>
      </c>
      <c r="AA72" s="10" t="s">
        <v>140</v>
      </c>
      <c r="AB72" s="9" t="s">
        <v>139</v>
      </c>
      <c r="AC72" s="10" t="s">
        <v>140</v>
      </c>
      <c r="AD72" s="10" t="s">
        <v>140</v>
      </c>
      <c r="AE72" s="10" t="s">
        <v>140</v>
      </c>
      <c r="AF72" s="10" t="s">
        <v>140</v>
      </c>
      <c r="AG72" s="10" t="str">
        <f t="shared" si="4"/>
        <v>否</v>
      </c>
      <c r="AH72" s="28">
        <f t="shared" si="5"/>
        <v>-0.00669827420075508</v>
      </c>
      <c r="AI72" s="10" t="s">
        <v>140</v>
      </c>
      <c r="AJ72" s="10" t="s">
        <v>140</v>
      </c>
      <c r="AK72" s="10" t="s">
        <v>140</v>
      </c>
      <c r="AL72" s="10" t="s">
        <v>140</v>
      </c>
      <c r="AM72" s="10" t="s">
        <v>140</v>
      </c>
      <c r="AN72" s="10" t="s">
        <v>140</v>
      </c>
      <c r="AO72" s="10" t="s">
        <v>140</v>
      </c>
      <c r="AP72" s="10" t="s">
        <v>140</v>
      </c>
      <c r="AQ72" s="10" t="s">
        <v>140</v>
      </c>
      <c r="AR72" s="10" t="s">
        <v>140</v>
      </c>
      <c r="AS72" s="10" t="s">
        <v>140</v>
      </c>
      <c r="AT72" s="10" t="s">
        <v>140</v>
      </c>
      <c r="AU72" s="10" t="s">
        <v>140</v>
      </c>
      <c r="AV72" s="10" t="s">
        <v>140</v>
      </c>
      <c r="AW72" s="10" t="s">
        <v>140</v>
      </c>
      <c r="AX72" s="9" t="s">
        <v>139</v>
      </c>
      <c r="AY72" s="10" t="s">
        <v>142</v>
      </c>
      <c r="AZ72" s="29" t="s">
        <v>140</v>
      </c>
      <c r="BA72" s="10" t="s">
        <v>143</v>
      </c>
      <c r="BB72" s="10" t="s">
        <v>143</v>
      </c>
      <c r="BC72" s="10" t="s">
        <v>143</v>
      </c>
      <c r="BD72" s="10" t="s">
        <v>143</v>
      </c>
      <c r="BE72" s="10" t="s">
        <v>140</v>
      </c>
      <c r="BF72" s="10" t="s">
        <v>140</v>
      </c>
      <c r="BG72" s="10" t="s">
        <v>140</v>
      </c>
      <c r="BH72" s="10" t="s">
        <v>140</v>
      </c>
      <c r="BI72" s="10" t="s">
        <v>140</v>
      </c>
      <c r="BJ72" s="10" t="s">
        <v>140</v>
      </c>
      <c r="BK72" s="10">
        <v>2634</v>
      </c>
      <c r="BL72" s="10">
        <v>51</v>
      </c>
      <c r="BM72" s="10">
        <v>82</v>
      </c>
    </row>
    <row r="73" spans="1:65">
      <c r="A73" s="10">
        <v>69</v>
      </c>
      <c r="B73" s="10" t="s">
        <v>405</v>
      </c>
      <c r="C73" s="10" t="s">
        <v>406</v>
      </c>
      <c r="D73" s="10" t="s">
        <v>136</v>
      </c>
      <c r="E73" s="10">
        <v>1371</v>
      </c>
      <c r="F73" s="10" t="s">
        <v>407</v>
      </c>
      <c r="G73" s="10" t="s">
        <v>408</v>
      </c>
      <c r="H73" s="10">
        <v>2176</v>
      </c>
      <c r="I73" s="10">
        <v>17.8</v>
      </c>
      <c r="J73" s="10">
        <v>2179</v>
      </c>
      <c r="K73" s="10">
        <v>49.9</v>
      </c>
      <c r="L73" s="10">
        <v>2050</v>
      </c>
      <c r="M73" s="10">
        <v>48.9</v>
      </c>
      <c r="N73" s="10">
        <v>4</v>
      </c>
      <c r="O73" s="10">
        <v>78.5</v>
      </c>
      <c r="P73" s="10">
        <v>5</v>
      </c>
      <c r="Q73" s="10">
        <v>41</v>
      </c>
      <c r="R73" s="10">
        <v>143.55</v>
      </c>
      <c r="S73" s="10">
        <v>0</v>
      </c>
      <c r="T73" s="10">
        <v>602</v>
      </c>
      <c r="U73" s="10">
        <v>343</v>
      </c>
      <c r="V73" s="10" t="s">
        <v>139</v>
      </c>
      <c r="W73" s="20">
        <f t="shared" si="3"/>
        <v>2.38536585365854</v>
      </c>
      <c r="X73" s="10" t="s">
        <v>140</v>
      </c>
      <c r="Y73" s="10" t="s">
        <v>139</v>
      </c>
      <c r="Z73" s="10" t="s">
        <v>140</v>
      </c>
      <c r="AA73" s="10" t="s">
        <v>140</v>
      </c>
      <c r="AB73" s="10" t="s">
        <v>140</v>
      </c>
      <c r="AC73" s="10" t="s">
        <v>140</v>
      </c>
      <c r="AD73" s="10" t="s">
        <v>140</v>
      </c>
      <c r="AE73" s="10" t="s">
        <v>140</v>
      </c>
      <c r="AF73" s="10" t="s">
        <v>140</v>
      </c>
      <c r="AG73" s="10" t="str">
        <f t="shared" si="4"/>
        <v>否</v>
      </c>
      <c r="AH73" s="28">
        <f t="shared" si="5"/>
        <v>-0.0289113960464864</v>
      </c>
      <c r="AI73" s="10" t="s">
        <v>140</v>
      </c>
      <c r="AJ73" s="10" t="s">
        <v>140</v>
      </c>
      <c r="AK73" s="10" t="s">
        <v>140</v>
      </c>
      <c r="AL73" s="10" t="s">
        <v>140</v>
      </c>
      <c r="AM73" s="10" t="s">
        <v>140</v>
      </c>
      <c r="AN73" s="10" t="s">
        <v>140</v>
      </c>
      <c r="AO73" s="10" t="s">
        <v>140</v>
      </c>
      <c r="AP73" s="10" t="s">
        <v>140</v>
      </c>
      <c r="AQ73" s="10" t="s">
        <v>140</v>
      </c>
      <c r="AR73" s="10" t="s">
        <v>140</v>
      </c>
      <c r="AS73" s="10" t="s">
        <v>140</v>
      </c>
      <c r="AT73" s="10" t="s">
        <v>140</v>
      </c>
      <c r="AU73" s="10" t="s">
        <v>140</v>
      </c>
      <c r="AV73" s="10" t="s">
        <v>140</v>
      </c>
      <c r="AW73" s="10" t="s">
        <v>140</v>
      </c>
      <c r="AX73" s="10" t="s">
        <v>140</v>
      </c>
      <c r="AY73" s="10" t="s">
        <v>140</v>
      </c>
      <c r="AZ73" s="29" t="s">
        <v>140</v>
      </c>
      <c r="BA73" s="10" t="s">
        <v>143</v>
      </c>
      <c r="BB73" s="10" t="s">
        <v>143</v>
      </c>
      <c r="BC73" s="10" t="s">
        <v>143</v>
      </c>
      <c r="BD73" s="10">
        <v>1</v>
      </c>
      <c r="BE73" s="10" t="s">
        <v>140</v>
      </c>
      <c r="BF73" s="10" t="s">
        <v>140</v>
      </c>
      <c r="BG73" s="10" t="s">
        <v>140</v>
      </c>
      <c r="BH73" s="10" t="s">
        <v>140</v>
      </c>
      <c r="BI73" s="10" t="s">
        <v>140</v>
      </c>
      <c r="BJ73" s="10" t="s">
        <v>140</v>
      </c>
      <c r="BK73" s="10">
        <v>2050</v>
      </c>
      <c r="BL73" s="10">
        <v>48.9</v>
      </c>
      <c r="BM73" s="10">
        <v>78.5</v>
      </c>
    </row>
    <row r="74" spans="1:65">
      <c r="A74" s="10">
        <v>70</v>
      </c>
      <c r="B74" s="10" t="s">
        <v>409</v>
      </c>
      <c r="C74" s="10">
        <v>9.15101816743048e+17</v>
      </c>
      <c r="D74" s="13" t="s">
        <v>136</v>
      </c>
      <c r="E74" s="10">
        <v>321</v>
      </c>
      <c r="F74" s="10" t="s">
        <v>410</v>
      </c>
      <c r="G74" s="10" t="s">
        <v>242</v>
      </c>
      <c r="H74" s="10">
        <v>17869</v>
      </c>
      <c r="I74" s="10">
        <v>19</v>
      </c>
      <c r="J74" s="10">
        <v>11020</v>
      </c>
      <c r="K74" s="10">
        <v>45</v>
      </c>
      <c r="L74" s="10">
        <v>18550</v>
      </c>
      <c r="M74" s="10">
        <v>69</v>
      </c>
      <c r="N74" s="10">
        <v>10</v>
      </c>
      <c r="O74" s="10">
        <v>77</v>
      </c>
      <c r="P74" s="10">
        <v>27</v>
      </c>
      <c r="Q74" s="10">
        <v>32</v>
      </c>
      <c r="R74" s="10">
        <v>35.66</v>
      </c>
      <c r="S74" s="10">
        <v>0</v>
      </c>
      <c r="T74" s="10">
        <v>4900</v>
      </c>
      <c r="U74" s="10">
        <v>4308</v>
      </c>
      <c r="V74" s="10" t="s">
        <v>139</v>
      </c>
      <c r="W74" s="20">
        <f t="shared" si="3"/>
        <v>0.371967654986523</v>
      </c>
      <c r="X74" s="10" t="s">
        <v>140</v>
      </c>
      <c r="Y74" s="10" t="s">
        <v>139</v>
      </c>
      <c r="Z74" s="10" t="s">
        <v>140</v>
      </c>
      <c r="AA74" s="10" t="s">
        <v>140</v>
      </c>
      <c r="AB74" s="10" t="s">
        <v>140</v>
      </c>
      <c r="AC74" s="9" t="s">
        <v>139</v>
      </c>
      <c r="AD74" s="10" t="s">
        <v>140</v>
      </c>
      <c r="AE74" s="10" t="s">
        <v>140</v>
      </c>
      <c r="AF74" s="10" t="s">
        <v>140</v>
      </c>
      <c r="AG74" s="10" t="str">
        <f t="shared" si="4"/>
        <v>是</v>
      </c>
      <c r="AH74" s="28">
        <f t="shared" si="5"/>
        <v>0.150006794762325</v>
      </c>
      <c r="AI74" s="10" t="s">
        <v>140</v>
      </c>
      <c r="AJ74" s="10" t="s">
        <v>140</v>
      </c>
      <c r="AK74" s="10" t="s">
        <v>140</v>
      </c>
      <c r="AL74" s="10" t="s">
        <v>140</v>
      </c>
      <c r="AM74" s="10" t="s">
        <v>140</v>
      </c>
      <c r="AN74" s="10" t="s">
        <v>140</v>
      </c>
      <c r="AO74" s="10" t="s">
        <v>140</v>
      </c>
      <c r="AP74" s="10" t="s">
        <v>140</v>
      </c>
      <c r="AQ74" s="10" t="s">
        <v>140</v>
      </c>
      <c r="AR74" s="10" t="s">
        <v>140</v>
      </c>
      <c r="AS74" s="10" t="s">
        <v>139</v>
      </c>
      <c r="AT74" s="10" t="s">
        <v>140</v>
      </c>
      <c r="AU74" s="10" t="s">
        <v>140</v>
      </c>
      <c r="AV74" s="10" t="s">
        <v>140</v>
      </c>
      <c r="AW74" s="10" t="s">
        <v>140</v>
      </c>
      <c r="AX74" s="9" t="s">
        <v>139</v>
      </c>
      <c r="AY74" s="10" t="s">
        <v>140</v>
      </c>
      <c r="AZ74" s="29" t="s">
        <v>140</v>
      </c>
      <c r="BA74" s="10" t="s">
        <v>143</v>
      </c>
      <c r="BB74" s="10" t="s">
        <v>143</v>
      </c>
      <c r="BC74" s="10" t="s">
        <v>143</v>
      </c>
      <c r="BD74" s="10">
        <v>3</v>
      </c>
      <c r="BE74" s="10" t="s">
        <v>140</v>
      </c>
      <c r="BF74" s="10" t="s">
        <v>140</v>
      </c>
      <c r="BG74" s="10" t="s">
        <v>139</v>
      </c>
      <c r="BH74" s="10" t="s">
        <v>140</v>
      </c>
      <c r="BI74" s="10" t="s">
        <v>139</v>
      </c>
      <c r="BJ74" s="10" t="s">
        <v>140</v>
      </c>
      <c r="BK74" s="10">
        <v>18550</v>
      </c>
      <c r="BL74" s="10">
        <v>69</v>
      </c>
      <c r="BM74" s="10">
        <v>77</v>
      </c>
    </row>
    <row r="75" spans="1:65">
      <c r="A75" s="10">
        <v>71</v>
      </c>
      <c r="B75" s="10" t="s">
        <v>411</v>
      </c>
      <c r="C75" s="10" t="s">
        <v>412</v>
      </c>
      <c r="D75" s="11" t="s">
        <v>413</v>
      </c>
      <c r="E75" s="10">
        <v>2110</v>
      </c>
      <c r="F75" s="10" t="s">
        <v>414</v>
      </c>
      <c r="G75" s="10" t="s">
        <v>415</v>
      </c>
      <c r="H75" s="10">
        <v>11461</v>
      </c>
      <c r="I75" s="10">
        <v>432</v>
      </c>
      <c r="J75" s="10">
        <v>17720</v>
      </c>
      <c r="K75" s="10">
        <v>431</v>
      </c>
      <c r="L75" s="10">
        <v>17621</v>
      </c>
      <c r="M75" s="10">
        <v>342</v>
      </c>
      <c r="N75" s="10">
        <v>103</v>
      </c>
      <c r="O75" s="10">
        <v>757</v>
      </c>
      <c r="P75" s="10">
        <v>120</v>
      </c>
      <c r="Q75" s="10">
        <v>493</v>
      </c>
      <c r="R75" s="10">
        <v>295</v>
      </c>
      <c r="S75" s="10">
        <v>9.98</v>
      </c>
      <c r="T75" s="10">
        <v>12172</v>
      </c>
      <c r="U75" s="10">
        <v>7704</v>
      </c>
      <c r="V75" s="10" t="s">
        <v>139</v>
      </c>
      <c r="W75" s="20">
        <f t="shared" si="3"/>
        <v>1.9408660121446</v>
      </c>
      <c r="X75" s="10" t="s">
        <v>140</v>
      </c>
      <c r="Y75" s="10" t="s">
        <v>139</v>
      </c>
      <c r="Z75" s="10" t="s">
        <v>140</v>
      </c>
      <c r="AA75" s="10" t="s">
        <v>140</v>
      </c>
      <c r="AB75" s="10" t="s">
        <v>140</v>
      </c>
      <c r="AC75" s="9" t="s">
        <v>139</v>
      </c>
      <c r="AD75" s="10" t="s">
        <v>140</v>
      </c>
      <c r="AE75" s="10" t="s">
        <v>140</v>
      </c>
      <c r="AF75" s="10" t="s">
        <v>140</v>
      </c>
      <c r="AG75" s="10" t="str">
        <f t="shared" si="4"/>
        <v>是</v>
      </c>
      <c r="AH75" s="28">
        <f t="shared" si="5"/>
        <v>0.270262998591947</v>
      </c>
      <c r="AI75" s="10" t="s">
        <v>140</v>
      </c>
      <c r="AJ75" s="10" t="s">
        <v>140</v>
      </c>
      <c r="AK75" s="10" t="s">
        <v>140</v>
      </c>
      <c r="AL75" s="10" t="s">
        <v>140</v>
      </c>
      <c r="AM75" s="10" t="s">
        <v>140</v>
      </c>
      <c r="AN75" s="10" t="s">
        <v>140</v>
      </c>
      <c r="AO75" s="10" t="s">
        <v>139</v>
      </c>
      <c r="AP75" s="10" t="s">
        <v>139</v>
      </c>
      <c r="AQ75" s="10" t="s">
        <v>140</v>
      </c>
      <c r="AR75" s="10" t="s">
        <v>140</v>
      </c>
      <c r="AS75" s="10" t="s">
        <v>140</v>
      </c>
      <c r="AT75" s="10" t="s">
        <v>140</v>
      </c>
      <c r="AU75" s="10" t="s">
        <v>140</v>
      </c>
      <c r="AV75" s="10" t="s">
        <v>140</v>
      </c>
      <c r="AW75" s="10" t="s">
        <v>140</v>
      </c>
      <c r="AX75" s="9" t="s">
        <v>139</v>
      </c>
      <c r="AY75" s="10" t="s">
        <v>139</v>
      </c>
      <c r="AZ75" s="29" t="s">
        <v>140</v>
      </c>
      <c r="BA75" s="10" t="s">
        <v>139</v>
      </c>
      <c r="BB75" s="10" t="s">
        <v>143</v>
      </c>
      <c r="BC75" s="10" t="s">
        <v>143</v>
      </c>
      <c r="BD75" s="10">
        <v>2</v>
      </c>
      <c r="BE75" s="10" t="s">
        <v>140</v>
      </c>
      <c r="BF75" s="10" t="s">
        <v>140</v>
      </c>
      <c r="BG75" s="10" t="s">
        <v>140</v>
      </c>
      <c r="BH75" s="10" t="s">
        <v>140</v>
      </c>
      <c r="BI75" s="10" t="s">
        <v>140</v>
      </c>
      <c r="BJ75" s="10" t="s">
        <v>140</v>
      </c>
      <c r="BK75" s="10">
        <v>17621</v>
      </c>
      <c r="BL75" s="10">
        <v>342</v>
      </c>
      <c r="BM75" s="10">
        <v>757</v>
      </c>
    </row>
    <row r="76" spans="1:65">
      <c r="A76" s="10">
        <v>72</v>
      </c>
      <c r="B76" s="10" t="s">
        <v>416</v>
      </c>
      <c r="C76" s="10" t="s">
        <v>417</v>
      </c>
      <c r="D76" s="10" t="s">
        <v>266</v>
      </c>
      <c r="E76" s="10" t="s">
        <v>266</v>
      </c>
      <c r="F76" s="10" t="s">
        <v>418</v>
      </c>
      <c r="G76" s="10" t="s">
        <v>419</v>
      </c>
      <c r="H76" s="10">
        <v>1016.29</v>
      </c>
      <c r="I76" s="10">
        <v>36.25</v>
      </c>
      <c r="J76" s="10">
        <v>1209.7</v>
      </c>
      <c r="K76" s="10">
        <v>68.06</v>
      </c>
      <c r="L76" s="10">
        <v>2595.44</v>
      </c>
      <c r="M76" s="10">
        <v>74.88</v>
      </c>
      <c r="N76" s="10">
        <v>4.5</v>
      </c>
      <c r="O76" s="10">
        <v>73.68</v>
      </c>
      <c r="P76" s="10">
        <v>132.5</v>
      </c>
      <c r="Q76" s="10">
        <v>44</v>
      </c>
      <c r="R76" s="10">
        <v>13.52</v>
      </c>
      <c r="S76" s="10">
        <v>0</v>
      </c>
      <c r="T76" s="10">
        <v>1353.51</v>
      </c>
      <c r="U76" s="10">
        <v>893.76</v>
      </c>
      <c r="V76" s="10" t="s">
        <v>142</v>
      </c>
      <c r="W76" s="20">
        <f t="shared" si="3"/>
        <v>2.8850599512992</v>
      </c>
      <c r="X76" s="10" t="s">
        <v>140</v>
      </c>
      <c r="Y76" s="10" t="s">
        <v>139</v>
      </c>
      <c r="Z76" s="10" t="s">
        <v>140</v>
      </c>
      <c r="AA76" s="10" t="s">
        <v>140</v>
      </c>
      <c r="AB76" s="9" t="s">
        <v>139</v>
      </c>
      <c r="AC76" s="9" t="s">
        <v>139</v>
      </c>
      <c r="AD76" s="10" t="s">
        <v>140</v>
      </c>
      <c r="AE76" s="10" t="s">
        <v>140</v>
      </c>
      <c r="AF76" s="10" t="s">
        <v>140</v>
      </c>
      <c r="AG76" s="10" t="str">
        <f t="shared" si="4"/>
        <v>否</v>
      </c>
      <c r="AH76" s="28">
        <f t="shared" si="5"/>
        <v>0.667916768030319</v>
      </c>
      <c r="AI76" s="10" t="s">
        <v>140</v>
      </c>
      <c r="AJ76" s="10" t="s">
        <v>140</v>
      </c>
      <c r="AK76" s="10" t="s">
        <v>140</v>
      </c>
      <c r="AL76" s="10" t="s">
        <v>140</v>
      </c>
      <c r="AM76" s="10" t="s">
        <v>140</v>
      </c>
      <c r="AN76" s="10" t="s">
        <v>139</v>
      </c>
      <c r="AO76" s="10" t="s">
        <v>140</v>
      </c>
      <c r="AP76" s="10" t="s">
        <v>140</v>
      </c>
      <c r="AQ76" s="10" t="s">
        <v>140</v>
      </c>
      <c r="AR76" s="10" t="s">
        <v>139</v>
      </c>
      <c r="AS76" s="10" t="s">
        <v>139</v>
      </c>
      <c r="AT76" s="10" t="s">
        <v>140</v>
      </c>
      <c r="AU76" s="10" t="s">
        <v>140</v>
      </c>
      <c r="AV76" s="10" t="s">
        <v>140</v>
      </c>
      <c r="AW76" s="10" t="s">
        <v>140</v>
      </c>
      <c r="AX76" s="10" t="s">
        <v>140</v>
      </c>
      <c r="AY76" s="10" t="s">
        <v>140</v>
      </c>
      <c r="AZ76" s="29" t="s">
        <v>140</v>
      </c>
      <c r="BA76" s="10" t="s">
        <v>143</v>
      </c>
      <c r="BB76" s="10" t="s">
        <v>143</v>
      </c>
      <c r="BC76" s="10" t="s">
        <v>143</v>
      </c>
      <c r="BD76" s="10">
        <v>1</v>
      </c>
      <c r="BE76" s="10" t="s">
        <v>140</v>
      </c>
      <c r="BF76" s="10" t="s">
        <v>140</v>
      </c>
      <c r="BG76" s="10" t="s">
        <v>140</v>
      </c>
      <c r="BH76" s="10" t="s">
        <v>140</v>
      </c>
      <c r="BI76" s="10" t="s">
        <v>140</v>
      </c>
      <c r="BJ76" s="10" t="s">
        <v>140</v>
      </c>
      <c r="BK76" s="10">
        <v>2595.44</v>
      </c>
      <c r="BL76" s="10">
        <v>74.88</v>
      </c>
      <c r="BM76" s="10">
        <v>73.68</v>
      </c>
    </row>
    <row r="77" spans="1:65">
      <c r="A77" s="10">
        <v>73</v>
      </c>
      <c r="B77" s="10" t="s">
        <v>420</v>
      </c>
      <c r="C77" s="10" t="s">
        <v>421</v>
      </c>
      <c r="D77" s="10" t="s">
        <v>266</v>
      </c>
      <c r="E77" s="10" t="s">
        <v>266</v>
      </c>
      <c r="F77" s="10" t="s">
        <v>422</v>
      </c>
      <c r="G77" s="10" t="s">
        <v>338</v>
      </c>
      <c r="H77" s="10">
        <v>1449.71</v>
      </c>
      <c r="I77" s="10">
        <v>16.21</v>
      </c>
      <c r="J77" s="10">
        <v>2276.61</v>
      </c>
      <c r="K77" s="10">
        <v>-52</v>
      </c>
      <c r="L77" s="10">
        <v>2149.53</v>
      </c>
      <c r="M77" s="10">
        <v>-60.74</v>
      </c>
      <c r="N77" s="10">
        <v>2052.64</v>
      </c>
      <c r="O77" s="10">
        <v>72.84</v>
      </c>
      <c r="P77" s="10">
        <v>0</v>
      </c>
      <c r="Q77" s="10">
        <v>123</v>
      </c>
      <c r="R77" s="10">
        <v>199</v>
      </c>
      <c r="S77" s="10">
        <v>0</v>
      </c>
      <c r="T77" s="10">
        <v>1781.11</v>
      </c>
      <c r="U77" s="10">
        <v>1166.78</v>
      </c>
      <c r="V77" s="10" t="s">
        <v>140</v>
      </c>
      <c r="W77" s="20">
        <f t="shared" si="3"/>
        <v>-2.82573399766461</v>
      </c>
      <c r="X77" s="10" t="s">
        <v>139</v>
      </c>
      <c r="Y77" s="10" t="s">
        <v>143</v>
      </c>
      <c r="Z77" s="10" t="s">
        <v>140</v>
      </c>
      <c r="AA77" s="10" t="s">
        <v>140</v>
      </c>
      <c r="AB77" s="9" t="s">
        <v>139</v>
      </c>
      <c r="AC77" s="9" t="s">
        <v>139</v>
      </c>
      <c r="AD77" s="10" t="s">
        <v>140</v>
      </c>
      <c r="AE77" s="10" t="s">
        <v>140</v>
      </c>
      <c r="AF77" s="10" t="s">
        <v>140</v>
      </c>
      <c r="AG77" s="10" t="str">
        <f t="shared" si="4"/>
        <v>否</v>
      </c>
      <c r="AH77" s="28">
        <f t="shared" si="5"/>
        <v>0.257285051333587</v>
      </c>
      <c r="AI77" s="10" t="s">
        <v>140</v>
      </c>
      <c r="AJ77" s="10" t="s">
        <v>140</v>
      </c>
      <c r="AK77" s="10" t="s">
        <v>140</v>
      </c>
      <c r="AL77" s="10" t="s">
        <v>140</v>
      </c>
      <c r="AM77" s="10" t="s">
        <v>140</v>
      </c>
      <c r="AN77" s="10" t="s">
        <v>140</v>
      </c>
      <c r="AO77" s="10" t="s">
        <v>140</v>
      </c>
      <c r="AP77" s="10" t="s">
        <v>140</v>
      </c>
      <c r="AQ77" s="10" t="s">
        <v>140</v>
      </c>
      <c r="AR77" s="10" t="s">
        <v>140</v>
      </c>
      <c r="AS77" s="10" t="s">
        <v>140</v>
      </c>
      <c r="AT77" s="10" t="s">
        <v>140</v>
      </c>
      <c r="AU77" s="10" t="s">
        <v>140</v>
      </c>
      <c r="AV77" s="10" t="s">
        <v>139</v>
      </c>
      <c r="AW77" s="10" t="s">
        <v>140</v>
      </c>
      <c r="AX77" s="9" t="s">
        <v>139</v>
      </c>
      <c r="AY77" s="10" t="s">
        <v>140</v>
      </c>
      <c r="AZ77" s="29" t="s">
        <v>140</v>
      </c>
      <c r="BA77" s="10" t="s">
        <v>143</v>
      </c>
      <c r="BB77" s="10" t="s">
        <v>143</v>
      </c>
      <c r="BC77" s="10" t="s">
        <v>143</v>
      </c>
      <c r="BD77" s="10">
        <v>2</v>
      </c>
      <c r="BE77" s="10" t="s">
        <v>140</v>
      </c>
      <c r="BF77" s="10" t="s">
        <v>140</v>
      </c>
      <c r="BG77" s="10" t="s">
        <v>140</v>
      </c>
      <c r="BH77" s="10" t="s">
        <v>140</v>
      </c>
      <c r="BI77" s="10" t="s">
        <v>140</v>
      </c>
      <c r="BJ77" s="10" t="s">
        <v>140</v>
      </c>
      <c r="BK77" s="10">
        <v>2149.53</v>
      </c>
      <c r="BL77" s="10">
        <v>-60.74</v>
      </c>
      <c r="BM77" s="10">
        <v>72.84</v>
      </c>
    </row>
    <row r="78" spans="1:65">
      <c r="A78" s="10">
        <v>74</v>
      </c>
      <c r="B78" s="10" t="s">
        <v>423</v>
      </c>
      <c r="C78" s="10" t="s">
        <v>424</v>
      </c>
      <c r="D78" s="11" t="s">
        <v>178</v>
      </c>
      <c r="E78" s="10">
        <v>3333</v>
      </c>
      <c r="F78" s="10" t="s">
        <v>425</v>
      </c>
      <c r="G78" s="10" t="s">
        <v>167</v>
      </c>
      <c r="H78" s="10">
        <v>3632.73</v>
      </c>
      <c r="I78" s="10">
        <v>37.47</v>
      </c>
      <c r="J78" s="10">
        <v>8601.64</v>
      </c>
      <c r="K78" s="10">
        <v>117.17</v>
      </c>
      <c r="L78" s="10">
        <v>8911.77</v>
      </c>
      <c r="M78" s="10">
        <v>472.31</v>
      </c>
      <c r="N78" s="10">
        <v>20.72</v>
      </c>
      <c r="O78" s="10">
        <v>71.5</v>
      </c>
      <c r="P78" s="10">
        <v>445</v>
      </c>
      <c r="Q78" s="10">
        <v>34</v>
      </c>
      <c r="R78" s="10">
        <v>56.19</v>
      </c>
      <c r="S78" s="10">
        <v>0</v>
      </c>
      <c r="T78" s="10">
        <v>9381.15</v>
      </c>
      <c r="U78" s="10">
        <v>6471.68</v>
      </c>
      <c r="V78" s="10" t="s">
        <v>139</v>
      </c>
      <c r="W78" s="20">
        <f t="shared" si="3"/>
        <v>5.29984503639569</v>
      </c>
      <c r="X78" s="10" t="s">
        <v>140</v>
      </c>
      <c r="Y78" s="10" t="s">
        <v>143</v>
      </c>
      <c r="Z78" s="10" t="s">
        <v>140</v>
      </c>
      <c r="AA78" s="10" t="s">
        <v>140</v>
      </c>
      <c r="AB78" s="9" t="s">
        <v>139</v>
      </c>
      <c r="AC78" s="9" t="s">
        <v>139</v>
      </c>
      <c r="AD78" s="10" t="s">
        <v>140</v>
      </c>
      <c r="AE78" s="10" t="s">
        <v>140</v>
      </c>
      <c r="AF78" s="10" t="s">
        <v>140</v>
      </c>
      <c r="AG78" s="10" t="str">
        <f t="shared" si="4"/>
        <v>否</v>
      </c>
      <c r="AH78" s="28">
        <f t="shared" si="5"/>
        <v>0.701935896763975</v>
      </c>
      <c r="AI78" s="10" t="s">
        <v>140</v>
      </c>
      <c r="AJ78" s="10" t="s">
        <v>140</v>
      </c>
      <c r="AK78" s="10" t="s">
        <v>140</v>
      </c>
      <c r="AL78" s="10" t="s">
        <v>140</v>
      </c>
      <c r="AM78" s="10" t="s">
        <v>140</v>
      </c>
      <c r="AN78" s="10" t="s">
        <v>139</v>
      </c>
      <c r="AO78" s="10" t="s">
        <v>140</v>
      </c>
      <c r="AP78" s="10" t="s">
        <v>140</v>
      </c>
      <c r="AQ78" s="10" t="s">
        <v>140</v>
      </c>
      <c r="AR78" s="10" t="s">
        <v>140</v>
      </c>
      <c r="AS78" s="10" t="s">
        <v>139</v>
      </c>
      <c r="AT78" s="10" t="s">
        <v>140</v>
      </c>
      <c r="AU78" s="10" t="s">
        <v>140</v>
      </c>
      <c r="AV78" s="10" t="s">
        <v>140</v>
      </c>
      <c r="AW78" s="10" t="s">
        <v>140</v>
      </c>
      <c r="AX78" s="9" t="s">
        <v>139</v>
      </c>
      <c r="AY78" s="10" t="s">
        <v>139</v>
      </c>
      <c r="AZ78" s="29" t="s">
        <v>140</v>
      </c>
      <c r="BA78" s="10" t="s">
        <v>143</v>
      </c>
      <c r="BB78" s="10" t="s">
        <v>143</v>
      </c>
      <c r="BC78" s="10" t="s">
        <v>143</v>
      </c>
      <c r="BD78" s="10">
        <v>3</v>
      </c>
      <c r="BE78" s="10" t="s">
        <v>140</v>
      </c>
      <c r="BF78" s="10" t="s">
        <v>140</v>
      </c>
      <c r="BG78" s="10" t="s">
        <v>140</v>
      </c>
      <c r="BH78" s="10" t="s">
        <v>140</v>
      </c>
      <c r="BI78" s="10" t="s">
        <v>140</v>
      </c>
      <c r="BJ78" s="10" t="s">
        <v>140</v>
      </c>
      <c r="BK78" s="10">
        <v>8911.77</v>
      </c>
      <c r="BL78" s="10">
        <v>472.31</v>
      </c>
      <c r="BM78" s="10">
        <v>71.5</v>
      </c>
    </row>
    <row r="79" spans="1:65">
      <c r="A79" s="10">
        <v>75</v>
      </c>
      <c r="B79" s="10" t="s">
        <v>426</v>
      </c>
      <c r="C79" s="10" t="s">
        <v>427</v>
      </c>
      <c r="D79" s="11" t="s">
        <v>165</v>
      </c>
      <c r="E79" s="10">
        <v>3444</v>
      </c>
      <c r="F79" s="10" t="s">
        <v>428</v>
      </c>
      <c r="G79" s="10" t="s">
        <v>303</v>
      </c>
      <c r="H79" s="10">
        <v>2384.34</v>
      </c>
      <c r="I79" s="10">
        <v>10.14</v>
      </c>
      <c r="J79" s="10">
        <v>2031.26</v>
      </c>
      <c r="K79" s="10">
        <v>5.7</v>
      </c>
      <c r="L79" s="10">
        <v>2535.26</v>
      </c>
      <c r="M79" s="10">
        <v>13.8</v>
      </c>
      <c r="N79" s="10">
        <v>3</v>
      </c>
      <c r="O79" s="10">
        <v>69.34</v>
      </c>
      <c r="P79" s="10">
        <v>130</v>
      </c>
      <c r="Q79" s="10">
        <v>38</v>
      </c>
      <c r="R79" s="10">
        <v>55.83</v>
      </c>
      <c r="S79" s="10">
        <v>0</v>
      </c>
      <c r="T79" s="10">
        <v>2360.4</v>
      </c>
      <c r="U79" s="10">
        <v>1320.5</v>
      </c>
      <c r="V79" s="10" t="s">
        <v>429</v>
      </c>
      <c r="W79" s="20">
        <f t="shared" si="3"/>
        <v>0.544322870238161</v>
      </c>
      <c r="X79" s="10" t="s">
        <v>140</v>
      </c>
      <c r="Y79" s="10" t="s">
        <v>143</v>
      </c>
      <c r="Z79" s="9" t="s">
        <v>139</v>
      </c>
      <c r="AA79" s="10" t="s">
        <v>140</v>
      </c>
      <c r="AB79" s="10" t="s">
        <v>140</v>
      </c>
      <c r="AC79" s="10" t="s">
        <v>140</v>
      </c>
      <c r="AD79" s="10" t="s">
        <v>140</v>
      </c>
      <c r="AE79" s="10" t="s">
        <v>140</v>
      </c>
      <c r="AF79" s="10" t="s">
        <v>140</v>
      </c>
      <c r="AG79" s="10" t="str">
        <f t="shared" si="4"/>
        <v>否</v>
      </c>
      <c r="AH79" s="28">
        <f t="shared" si="5"/>
        <v>0.0500194738805426</v>
      </c>
      <c r="AI79" s="10" t="s">
        <v>140</v>
      </c>
      <c r="AJ79" s="10" t="s">
        <v>140</v>
      </c>
      <c r="AK79" s="10" t="s">
        <v>140</v>
      </c>
      <c r="AL79" s="10" t="s">
        <v>140</v>
      </c>
      <c r="AM79" s="10" t="s">
        <v>140</v>
      </c>
      <c r="AN79" s="10" t="s">
        <v>139</v>
      </c>
      <c r="AO79" s="10" t="s">
        <v>140</v>
      </c>
      <c r="AP79" s="10" t="s">
        <v>140</v>
      </c>
      <c r="AQ79" s="10" t="s">
        <v>140</v>
      </c>
      <c r="AR79" s="10" t="s">
        <v>140</v>
      </c>
      <c r="AS79" s="10" t="s">
        <v>139</v>
      </c>
      <c r="AT79" s="10" t="s">
        <v>140</v>
      </c>
      <c r="AU79" s="10" t="s">
        <v>140</v>
      </c>
      <c r="AV79" s="10" t="s">
        <v>140</v>
      </c>
      <c r="AW79" s="10" t="s">
        <v>140</v>
      </c>
      <c r="AX79" s="10" t="s">
        <v>140</v>
      </c>
      <c r="AY79" s="10" t="s">
        <v>139</v>
      </c>
      <c r="AZ79" s="29" t="s">
        <v>140</v>
      </c>
      <c r="BA79" s="10" t="s">
        <v>143</v>
      </c>
      <c r="BB79" s="10" t="s">
        <v>143</v>
      </c>
      <c r="BC79" s="10" t="s">
        <v>143</v>
      </c>
      <c r="BD79" s="10" t="s">
        <v>143</v>
      </c>
      <c r="BE79" s="10" t="s">
        <v>140</v>
      </c>
      <c r="BF79" s="10" t="s">
        <v>140</v>
      </c>
      <c r="BG79" s="10" t="s">
        <v>140</v>
      </c>
      <c r="BH79" s="10" t="s">
        <v>139</v>
      </c>
      <c r="BI79" s="10" t="s">
        <v>140</v>
      </c>
      <c r="BJ79" s="10" t="s">
        <v>140</v>
      </c>
      <c r="BK79" s="10">
        <v>2535.26</v>
      </c>
      <c r="BL79" s="10">
        <v>13.8</v>
      </c>
      <c r="BM79" s="10">
        <v>69.34</v>
      </c>
    </row>
    <row r="80" spans="1:65">
      <c r="A80" s="10">
        <v>76</v>
      </c>
      <c r="B80" s="10" t="s">
        <v>430</v>
      </c>
      <c r="C80" s="10" t="s">
        <v>431</v>
      </c>
      <c r="D80" s="11" t="s">
        <v>151</v>
      </c>
      <c r="E80" s="10">
        <v>2730</v>
      </c>
      <c r="F80" s="10" t="s">
        <v>432</v>
      </c>
      <c r="G80" s="10" t="s">
        <v>215</v>
      </c>
      <c r="H80" s="10">
        <v>8293</v>
      </c>
      <c r="I80" s="10">
        <v>422</v>
      </c>
      <c r="J80" s="10">
        <v>7733</v>
      </c>
      <c r="K80" s="10">
        <v>458</v>
      </c>
      <c r="L80" s="10">
        <v>6632</v>
      </c>
      <c r="M80" s="10">
        <v>-40</v>
      </c>
      <c r="N80" s="10">
        <v>4.845</v>
      </c>
      <c r="O80" s="10">
        <v>65</v>
      </c>
      <c r="P80" s="10">
        <v>308</v>
      </c>
      <c r="Q80" s="10">
        <v>20</v>
      </c>
      <c r="R80" s="10">
        <v>4.42</v>
      </c>
      <c r="S80" s="10">
        <v>0</v>
      </c>
      <c r="T80" s="10">
        <v>3393</v>
      </c>
      <c r="U80" s="10">
        <v>2324</v>
      </c>
      <c r="V80" s="10" t="s">
        <v>140</v>
      </c>
      <c r="W80" s="20">
        <f t="shared" si="3"/>
        <v>-0.60313630880579</v>
      </c>
      <c r="X80" s="10" t="s">
        <v>140</v>
      </c>
      <c r="Y80" s="10" t="s">
        <v>143</v>
      </c>
      <c r="Z80" s="10" t="s">
        <v>140</v>
      </c>
      <c r="AA80" s="10" t="s">
        <v>140</v>
      </c>
      <c r="AB80" s="9" t="s">
        <v>139</v>
      </c>
      <c r="AC80" s="9" t="s">
        <v>139</v>
      </c>
      <c r="AD80" s="10" t="s">
        <v>140</v>
      </c>
      <c r="AE80" s="10" t="s">
        <v>140</v>
      </c>
      <c r="AF80" s="10" t="s">
        <v>140</v>
      </c>
      <c r="AG80" s="10" t="str">
        <f t="shared" si="4"/>
        <v>否</v>
      </c>
      <c r="AH80" s="28">
        <f t="shared" si="5"/>
        <v>-0.104951828221929</v>
      </c>
      <c r="AI80" s="10" t="s">
        <v>140</v>
      </c>
      <c r="AJ80" s="10" t="s">
        <v>140</v>
      </c>
      <c r="AK80" s="10" t="s">
        <v>140</v>
      </c>
      <c r="AL80" s="10" t="s">
        <v>140</v>
      </c>
      <c r="AM80" s="10" t="s">
        <v>140</v>
      </c>
      <c r="AN80" s="10" t="s">
        <v>139</v>
      </c>
      <c r="AO80" s="10" t="s">
        <v>140</v>
      </c>
      <c r="AP80" s="10" t="s">
        <v>140</v>
      </c>
      <c r="AQ80" s="10" t="s">
        <v>140</v>
      </c>
      <c r="AR80" s="10" t="s">
        <v>140</v>
      </c>
      <c r="AS80" s="10" t="s">
        <v>139</v>
      </c>
      <c r="AT80" s="10" t="s">
        <v>140</v>
      </c>
      <c r="AU80" s="10" t="s">
        <v>140</v>
      </c>
      <c r="AV80" s="10" t="s">
        <v>140</v>
      </c>
      <c r="AW80" s="10" t="s">
        <v>140</v>
      </c>
      <c r="AX80" s="10" t="s">
        <v>140</v>
      </c>
      <c r="AY80" s="10" t="s">
        <v>140</v>
      </c>
      <c r="AZ80" s="29" t="s">
        <v>140</v>
      </c>
      <c r="BA80" s="10" t="s">
        <v>143</v>
      </c>
      <c r="BB80" s="10" t="s">
        <v>143</v>
      </c>
      <c r="BC80" s="10" t="s">
        <v>143</v>
      </c>
      <c r="BD80" s="10" t="s">
        <v>143</v>
      </c>
      <c r="BE80" s="10" t="s">
        <v>140</v>
      </c>
      <c r="BF80" s="10" t="s">
        <v>140</v>
      </c>
      <c r="BG80" s="10" t="s">
        <v>140</v>
      </c>
      <c r="BH80" s="10" t="s">
        <v>140</v>
      </c>
      <c r="BI80" s="10" t="s">
        <v>140</v>
      </c>
      <c r="BJ80" s="10" t="s">
        <v>140</v>
      </c>
      <c r="BK80" s="10">
        <v>6632</v>
      </c>
      <c r="BL80" s="10">
        <v>-40</v>
      </c>
      <c r="BM80" s="10">
        <v>65</v>
      </c>
    </row>
    <row r="81" spans="1:65">
      <c r="A81" s="10">
        <v>77</v>
      </c>
      <c r="B81" s="10" t="s">
        <v>433</v>
      </c>
      <c r="C81" s="10" t="s">
        <v>434</v>
      </c>
      <c r="D81" s="11" t="s">
        <v>136</v>
      </c>
      <c r="E81" s="10">
        <v>1524</v>
      </c>
      <c r="F81" s="10" t="s">
        <v>435</v>
      </c>
      <c r="G81" s="10" t="s">
        <v>167</v>
      </c>
      <c r="H81" s="10">
        <v>8312</v>
      </c>
      <c r="I81" s="10">
        <v>125</v>
      </c>
      <c r="J81" s="10">
        <v>5175</v>
      </c>
      <c r="K81" s="10">
        <v>75</v>
      </c>
      <c r="L81" s="10">
        <v>3933</v>
      </c>
      <c r="M81" s="10">
        <v>45</v>
      </c>
      <c r="N81" s="10">
        <v>27</v>
      </c>
      <c r="O81" s="10">
        <v>63</v>
      </c>
      <c r="P81" s="10">
        <v>10</v>
      </c>
      <c r="Q81" s="10">
        <v>35</v>
      </c>
      <c r="R81" s="10">
        <v>689</v>
      </c>
      <c r="S81" s="10">
        <v>0</v>
      </c>
      <c r="T81" s="10">
        <v>1258</v>
      </c>
      <c r="U81" s="10">
        <v>431</v>
      </c>
      <c r="V81" s="10" t="s">
        <v>139</v>
      </c>
      <c r="W81" s="20">
        <f t="shared" si="3"/>
        <v>1.1441647597254</v>
      </c>
      <c r="X81" s="10" t="s">
        <v>140</v>
      </c>
      <c r="Y81" s="10" t="s">
        <v>139</v>
      </c>
      <c r="Z81" s="10" t="s">
        <v>140</v>
      </c>
      <c r="AA81" s="10" t="s">
        <v>140</v>
      </c>
      <c r="AB81" s="10" t="s">
        <v>140</v>
      </c>
      <c r="AC81" s="10" t="s">
        <v>140</v>
      </c>
      <c r="AD81" s="10" t="s">
        <v>140</v>
      </c>
      <c r="AE81" s="10" t="s">
        <v>140</v>
      </c>
      <c r="AF81" s="10" t="s">
        <v>140</v>
      </c>
      <c r="AG81" s="10" t="str">
        <f t="shared" si="4"/>
        <v>否</v>
      </c>
      <c r="AH81" s="28">
        <f t="shared" si="5"/>
        <v>-0.308703079884504</v>
      </c>
      <c r="AI81" s="10" t="s">
        <v>140</v>
      </c>
      <c r="AJ81" s="10" t="s">
        <v>140</v>
      </c>
      <c r="AK81" s="10" t="s">
        <v>140</v>
      </c>
      <c r="AL81" s="10" t="s">
        <v>140</v>
      </c>
      <c r="AM81" s="10" t="s">
        <v>140</v>
      </c>
      <c r="AN81" s="10" t="s">
        <v>140</v>
      </c>
      <c r="AO81" s="10" t="s">
        <v>140</v>
      </c>
      <c r="AP81" s="10" t="s">
        <v>140</v>
      </c>
      <c r="AQ81" s="10" t="s">
        <v>140</v>
      </c>
      <c r="AR81" s="10" t="s">
        <v>140</v>
      </c>
      <c r="AS81" s="10" t="s">
        <v>140</v>
      </c>
      <c r="AT81" s="10" t="s">
        <v>140</v>
      </c>
      <c r="AU81" s="10" t="s">
        <v>140</v>
      </c>
      <c r="AV81" s="10" t="s">
        <v>139</v>
      </c>
      <c r="AW81" s="10" t="s">
        <v>140</v>
      </c>
      <c r="AX81" s="10" t="s">
        <v>140</v>
      </c>
      <c r="AY81" s="10" t="s">
        <v>140</v>
      </c>
      <c r="AZ81" s="29" t="s">
        <v>140</v>
      </c>
      <c r="BA81" s="10" t="s">
        <v>143</v>
      </c>
      <c r="BB81" s="10" t="s">
        <v>143</v>
      </c>
      <c r="BC81" s="10" t="s">
        <v>143</v>
      </c>
      <c r="BD81" s="10" t="s">
        <v>143</v>
      </c>
      <c r="BE81" s="10" t="s">
        <v>140</v>
      </c>
      <c r="BF81" s="10" t="s">
        <v>140</v>
      </c>
      <c r="BG81" s="10" t="s">
        <v>140</v>
      </c>
      <c r="BH81" s="10" t="s">
        <v>140</v>
      </c>
      <c r="BI81" s="10" t="s">
        <v>140</v>
      </c>
      <c r="BJ81" s="10" t="s">
        <v>140</v>
      </c>
      <c r="BK81" s="10">
        <v>3933</v>
      </c>
      <c r="BL81" s="10">
        <v>45</v>
      </c>
      <c r="BM81" s="10">
        <v>63</v>
      </c>
    </row>
    <row r="82" spans="1:65">
      <c r="A82" s="10">
        <v>78</v>
      </c>
      <c r="B82" s="10" t="s">
        <v>436</v>
      </c>
      <c r="C82" s="10" t="s">
        <v>437</v>
      </c>
      <c r="D82" s="11" t="s">
        <v>136</v>
      </c>
      <c r="E82" s="10">
        <v>398</v>
      </c>
      <c r="F82" s="10" t="s">
        <v>438</v>
      </c>
      <c r="G82" s="10" t="s">
        <v>215</v>
      </c>
      <c r="H82" s="10">
        <v>6516</v>
      </c>
      <c r="I82" s="10">
        <v>1145</v>
      </c>
      <c r="J82" s="10">
        <v>3671</v>
      </c>
      <c r="K82" s="10">
        <v>-2330</v>
      </c>
      <c r="L82" s="10">
        <v>5206</v>
      </c>
      <c r="M82" s="10">
        <v>-956</v>
      </c>
      <c r="N82" s="10">
        <v>18</v>
      </c>
      <c r="O82" s="10">
        <v>62</v>
      </c>
      <c r="P82" s="10">
        <v>535</v>
      </c>
      <c r="Q82" s="10">
        <v>198</v>
      </c>
      <c r="R82" s="10">
        <v>93.11</v>
      </c>
      <c r="S82" s="10">
        <v>0</v>
      </c>
      <c r="T82" s="10">
        <v>15288.5</v>
      </c>
      <c r="U82" s="10">
        <v>5182</v>
      </c>
      <c r="V82" s="10" t="s">
        <v>140</v>
      </c>
      <c r="W82" s="20">
        <f t="shared" si="3"/>
        <v>-18.3634268152132</v>
      </c>
      <c r="X82" s="10" t="s">
        <v>140</v>
      </c>
      <c r="Y82" s="10" t="s">
        <v>139</v>
      </c>
      <c r="Z82" s="10" t="s">
        <v>140</v>
      </c>
      <c r="AA82" s="9" t="s">
        <v>139</v>
      </c>
      <c r="AB82" s="9" t="s">
        <v>139</v>
      </c>
      <c r="AC82" s="9" t="s">
        <v>139</v>
      </c>
      <c r="AD82" s="9" t="s">
        <v>139</v>
      </c>
      <c r="AE82" s="10" t="s">
        <v>140</v>
      </c>
      <c r="AF82" s="10" t="s">
        <v>140</v>
      </c>
      <c r="AG82" s="10" t="str">
        <f t="shared" si="4"/>
        <v>否</v>
      </c>
      <c r="AH82" s="28">
        <f t="shared" si="5"/>
        <v>-0.00923768059813457</v>
      </c>
      <c r="AI82" s="10" t="s">
        <v>140</v>
      </c>
      <c r="AJ82" s="10" t="s">
        <v>140</v>
      </c>
      <c r="AK82" s="10" t="s">
        <v>139</v>
      </c>
      <c r="AL82" s="10" t="s">
        <v>140</v>
      </c>
      <c r="AM82" s="10" t="s">
        <v>140</v>
      </c>
      <c r="AN82" s="10" t="s">
        <v>139</v>
      </c>
      <c r="AO82" s="10" t="s">
        <v>140</v>
      </c>
      <c r="AP82" s="10" t="s">
        <v>140</v>
      </c>
      <c r="AQ82" s="10" t="s">
        <v>140</v>
      </c>
      <c r="AR82" s="10" t="s">
        <v>139</v>
      </c>
      <c r="AS82" s="10" t="s">
        <v>139</v>
      </c>
      <c r="AT82" s="10" t="s">
        <v>140</v>
      </c>
      <c r="AU82" s="10" t="s">
        <v>140</v>
      </c>
      <c r="AV82" s="10" t="s">
        <v>139</v>
      </c>
      <c r="AW82" s="10" t="s">
        <v>140</v>
      </c>
      <c r="AX82" s="9" t="s">
        <v>139</v>
      </c>
      <c r="AY82" s="10" t="s">
        <v>139</v>
      </c>
      <c r="AZ82" s="29" t="s">
        <v>140</v>
      </c>
      <c r="BA82" s="10" t="s">
        <v>143</v>
      </c>
      <c r="BB82" s="10" t="s">
        <v>143</v>
      </c>
      <c r="BC82" s="10" t="s">
        <v>143</v>
      </c>
      <c r="BD82" s="10">
        <v>3</v>
      </c>
      <c r="BE82" s="10" t="s">
        <v>140</v>
      </c>
      <c r="BF82" s="10" t="s">
        <v>140</v>
      </c>
      <c r="BG82" s="10" t="s">
        <v>140</v>
      </c>
      <c r="BH82" s="10" t="s">
        <v>140</v>
      </c>
      <c r="BI82" s="10" t="s">
        <v>140</v>
      </c>
      <c r="BJ82" s="10" t="s">
        <v>140</v>
      </c>
      <c r="BK82" s="10">
        <v>5206</v>
      </c>
      <c r="BL82" s="10">
        <v>-956</v>
      </c>
      <c r="BM82" s="10">
        <v>62</v>
      </c>
    </row>
    <row r="83" spans="1:65">
      <c r="A83" s="10">
        <v>79</v>
      </c>
      <c r="B83" s="10" t="s">
        <v>439</v>
      </c>
      <c r="C83" s="10" t="s">
        <v>440</v>
      </c>
      <c r="D83" s="12" t="s">
        <v>151</v>
      </c>
      <c r="E83" s="14">
        <v>273</v>
      </c>
      <c r="F83" s="10" t="s">
        <v>441</v>
      </c>
      <c r="G83" s="10" t="s">
        <v>234</v>
      </c>
      <c r="H83" s="10">
        <v>17689</v>
      </c>
      <c r="I83" s="10">
        <v>132</v>
      </c>
      <c r="J83" s="10">
        <v>12197</v>
      </c>
      <c r="K83" s="10">
        <v>110</v>
      </c>
      <c r="L83" s="10">
        <v>4590</v>
      </c>
      <c r="M83" s="10">
        <v>-51</v>
      </c>
      <c r="N83" s="10">
        <v>10</v>
      </c>
      <c r="O83" s="10">
        <v>61</v>
      </c>
      <c r="P83" s="10">
        <v>0</v>
      </c>
      <c r="Q83" s="10">
        <v>58</v>
      </c>
      <c r="R83" s="10">
        <v>23.11</v>
      </c>
      <c r="S83" s="10">
        <v>0</v>
      </c>
      <c r="T83" s="10">
        <v>5622</v>
      </c>
      <c r="U83" s="10">
        <v>4397</v>
      </c>
      <c r="V83" s="10" t="s">
        <v>140</v>
      </c>
      <c r="W83" s="20">
        <f t="shared" si="3"/>
        <v>-1.11111111111111</v>
      </c>
      <c r="X83" s="10" t="s">
        <v>140</v>
      </c>
      <c r="Y83" s="10" t="s">
        <v>139</v>
      </c>
      <c r="Z83" s="10" t="s">
        <v>140</v>
      </c>
      <c r="AA83" s="10" t="s">
        <v>140</v>
      </c>
      <c r="AB83" s="9" t="s">
        <v>139</v>
      </c>
      <c r="AC83" s="9" t="s">
        <v>139</v>
      </c>
      <c r="AD83" s="10" t="s">
        <v>140</v>
      </c>
      <c r="AE83" s="10" t="s">
        <v>140</v>
      </c>
      <c r="AF83" s="10" t="s">
        <v>140</v>
      </c>
      <c r="AG83" s="10" t="str">
        <f t="shared" si="4"/>
        <v>否</v>
      </c>
      <c r="AH83" s="28">
        <f t="shared" si="5"/>
        <v>-0.467076695153614</v>
      </c>
      <c r="AI83" s="10" t="s">
        <v>140</v>
      </c>
      <c r="AJ83" s="10" t="s">
        <v>140</v>
      </c>
      <c r="AK83" s="10" t="s">
        <v>140</v>
      </c>
      <c r="AL83" s="10" t="s">
        <v>140</v>
      </c>
      <c r="AM83" s="10" t="s">
        <v>140</v>
      </c>
      <c r="AN83" s="10" t="s">
        <v>140</v>
      </c>
      <c r="AO83" s="10" t="s">
        <v>140</v>
      </c>
      <c r="AP83" s="10" t="s">
        <v>140</v>
      </c>
      <c r="AQ83" s="10" t="s">
        <v>140</v>
      </c>
      <c r="AR83" s="10" t="s">
        <v>140</v>
      </c>
      <c r="AS83" s="10" t="s">
        <v>140</v>
      </c>
      <c r="AT83" s="10" t="s">
        <v>140</v>
      </c>
      <c r="AU83" s="10" t="s">
        <v>140</v>
      </c>
      <c r="AV83" s="10" t="s">
        <v>140</v>
      </c>
      <c r="AW83" s="10" t="s">
        <v>140</v>
      </c>
      <c r="AX83" s="10" t="s">
        <v>140</v>
      </c>
      <c r="AY83" s="10" t="s">
        <v>140</v>
      </c>
      <c r="AZ83" s="29" t="s">
        <v>140</v>
      </c>
      <c r="BA83" s="10" t="s">
        <v>143</v>
      </c>
      <c r="BB83" s="10" t="s">
        <v>143</v>
      </c>
      <c r="BC83" s="10" t="s">
        <v>143</v>
      </c>
      <c r="BD83" s="10" t="s">
        <v>143</v>
      </c>
      <c r="BE83" s="10" t="s">
        <v>140</v>
      </c>
      <c r="BF83" s="10" t="s">
        <v>140</v>
      </c>
      <c r="BG83" s="10" t="s">
        <v>140</v>
      </c>
      <c r="BH83" s="10" t="s">
        <v>140</v>
      </c>
      <c r="BI83" s="10" t="s">
        <v>140</v>
      </c>
      <c r="BJ83" s="10" t="s">
        <v>140</v>
      </c>
      <c r="BK83" s="10">
        <v>4590</v>
      </c>
      <c r="BL83" s="10">
        <v>-51</v>
      </c>
      <c r="BM83" s="10">
        <v>61</v>
      </c>
    </row>
    <row r="84" spans="1:65">
      <c r="A84" s="10">
        <v>80</v>
      </c>
      <c r="B84" s="10" t="s">
        <v>442</v>
      </c>
      <c r="C84" s="10" t="s">
        <v>443</v>
      </c>
      <c r="D84" s="12" t="s">
        <v>136</v>
      </c>
      <c r="E84" s="14">
        <v>291</v>
      </c>
      <c r="F84" s="10" t="s">
        <v>444</v>
      </c>
      <c r="G84" s="10" t="s">
        <v>346</v>
      </c>
      <c r="H84" s="10">
        <v>3434</v>
      </c>
      <c r="I84" s="10">
        <v>-251</v>
      </c>
      <c r="J84" s="10">
        <v>1631</v>
      </c>
      <c r="K84" s="10">
        <v>-135</v>
      </c>
      <c r="L84" s="10">
        <v>2827</v>
      </c>
      <c r="M84" s="10">
        <v>-105</v>
      </c>
      <c r="N84" s="10">
        <v>95</v>
      </c>
      <c r="O84" s="10">
        <v>58</v>
      </c>
      <c r="P84" s="10">
        <v>0</v>
      </c>
      <c r="Q84" s="10">
        <v>27</v>
      </c>
      <c r="R84" s="10">
        <v>838.11</v>
      </c>
      <c r="S84" s="10">
        <v>0</v>
      </c>
      <c r="T84" s="10">
        <v>9821</v>
      </c>
      <c r="U84" s="10">
        <v>3654</v>
      </c>
      <c r="V84" s="10" t="s">
        <v>140</v>
      </c>
      <c r="W84" s="20">
        <f t="shared" si="3"/>
        <v>-3.71418464803679</v>
      </c>
      <c r="X84" s="10" t="s">
        <v>139</v>
      </c>
      <c r="Y84" s="10" t="s">
        <v>143</v>
      </c>
      <c r="Z84" s="10" t="s">
        <v>140</v>
      </c>
      <c r="AA84" s="10" t="s">
        <v>140</v>
      </c>
      <c r="AB84" s="10" t="s">
        <v>140</v>
      </c>
      <c r="AC84" s="10" t="s">
        <v>140</v>
      </c>
      <c r="AD84" s="10" t="s">
        <v>140</v>
      </c>
      <c r="AE84" s="10" t="s">
        <v>140</v>
      </c>
      <c r="AF84" s="10" t="s">
        <v>140</v>
      </c>
      <c r="AG84" s="10" t="str">
        <f t="shared" si="4"/>
        <v>否</v>
      </c>
      <c r="AH84" s="28">
        <f t="shared" si="5"/>
        <v>0.104124388887837</v>
      </c>
      <c r="AI84" s="10" t="s">
        <v>140</v>
      </c>
      <c r="AJ84" s="10" t="s">
        <v>140</v>
      </c>
      <c r="AK84" s="10" t="s">
        <v>140</v>
      </c>
      <c r="AL84" s="10" t="s">
        <v>140</v>
      </c>
      <c r="AM84" s="10" t="s">
        <v>140</v>
      </c>
      <c r="AN84" s="10" t="s">
        <v>140</v>
      </c>
      <c r="AO84" s="10" t="s">
        <v>140</v>
      </c>
      <c r="AP84" s="10" t="s">
        <v>140</v>
      </c>
      <c r="AQ84" s="10" t="s">
        <v>140</v>
      </c>
      <c r="AR84" s="10" t="s">
        <v>140</v>
      </c>
      <c r="AS84" s="10" t="s">
        <v>140</v>
      </c>
      <c r="AT84" s="10" t="s">
        <v>140</v>
      </c>
      <c r="AU84" s="10" t="s">
        <v>140</v>
      </c>
      <c r="AV84" s="10" t="s">
        <v>140</v>
      </c>
      <c r="AW84" s="10" t="s">
        <v>140</v>
      </c>
      <c r="AX84" s="10" t="s">
        <v>140</v>
      </c>
      <c r="AY84" s="10" t="s">
        <v>140</v>
      </c>
      <c r="AZ84" s="29" t="s">
        <v>140</v>
      </c>
      <c r="BA84" s="10" t="s">
        <v>143</v>
      </c>
      <c r="BB84" s="10" t="s">
        <v>143</v>
      </c>
      <c r="BC84" s="10" t="s">
        <v>143</v>
      </c>
      <c r="BD84" s="10">
        <v>3</v>
      </c>
      <c r="BE84" s="10" t="s">
        <v>140</v>
      </c>
      <c r="BF84" s="10" t="s">
        <v>140</v>
      </c>
      <c r="BG84" s="10" t="s">
        <v>140</v>
      </c>
      <c r="BH84" s="10" t="s">
        <v>140</v>
      </c>
      <c r="BI84" s="10" t="s">
        <v>140</v>
      </c>
      <c r="BJ84" s="10" t="s">
        <v>140</v>
      </c>
      <c r="BK84" s="10">
        <v>2827</v>
      </c>
      <c r="BL84" s="10">
        <v>-105</v>
      </c>
      <c r="BM84" s="10">
        <v>58</v>
      </c>
    </row>
    <row r="85" spans="1:65">
      <c r="A85" s="10">
        <v>81</v>
      </c>
      <c r="B85" s="10" t="s">
        <v>445</v>
      </c>
      <c r="C85" s="10" t="s">
        <v>446</v>
      </c>
      <c r="D85" s="11" t="s">
        <v>151</v>
      </c>
      <c r="E85" s="10">
        <v>2730</v>
      </c>
      <c r="F85" s="10" t="s">
        <v>447</v>
      </c>
      <c r="G85" s="10" t="s">
        <v>448</v>
      </c>
      <c r="H85" s="10">
        <v>0</v>
      </c>
      <c r="I85" s="10">
        <v>0</v>
      </c>
      <c r="J85" s="10">
        <v>3008.2</v>
      </c>
      <c r="K85" s="10">
        <v>-78.3</v>
      </c>
      <c r="L85" s="10">
        <v>5425.8</v>
      </c>
      <c r="M85" s="10">
        <v>354.7</v>
      </c>
      <c r="N85" s="10">
        <v>38</v>
      </c>
      <c r="O85" s="10">
        <v>56.35</v>
      </c>
      <c r="P85" s="10">
        <v>0</v>
      </c>
      <c r="Q85" s="10">
        <v>67</v>
      </c>
      <c r="R85" s="10">
        <v>28.27</v>
      </c>
      <c r="S85" s="10">
        <v>0</v>
      </c>
      <c r="T85" s="10">
        <v>2890.79</v>
      </c>
      <c r="U85" s="10">
        <v>1232.5</v>
      </c>
      <c r="V85" s="10" t="s">
        <v>140</v>
      </c>
      <c r="W85" s="20">
        <f t="shared" si="3"/>
        <v>6.5372848243577</v>
      </c>
      <c r="X85" s="10" t="s">
        <v>140</v>
      </c>
      <c r="Y85" s="10" t="s">
        <v>139</v>
      </c>
      <c r="Z85" s="10" t="s">
        <v>140</v>
      </c>
      <c r="AA85" s="10" t="s">
        <v>140</v>
      </c>
      <c r="AB85" s="10" t="s">
        <v>140</v>
      </c>
      <c r="AC85" s="9" t="s">
        <v>139</v>
      </c>
      <c r="AD85" s="10" t="s">
        <v>140</v>
      </c>
      <c r="AE85" s="10" t="s">
        <v>140</v>
      </c>
      <c r="AF85" s="10" t="s">
        <v>140</v>
      </c>
      <c r="AG85" s="10" t="str">
        <f t="shared" si="4"/>
        <v>否</v>
      </c>
      <c r="AH85" s="28">
        <f>(L85/J85)-1</f>
        <v>0.803669968752078</v>
      </c>
      <c r="AI85" s="10" t="s">
        <v>140</v>
      </c>
      <c r="AJ85" s="10" t="s">
        <v>140</v>
      </c>
      <c r="AK85" s="10" t="s">
        <v>140</v>
      </c>
      <c r="AL85" s="10">
        <v>2000</v>
      </c>
      <c r="AM85" s="10" t="s">
        <v>140</v>
      </c>
      <c r="AN85" s="10" t="s">
        <v>140</v>
      </c>
      <c r="AO85" s="10" t="s">
        <v>140</v>
      </c>
      <c r="AP85" s="10" t="s">
        <v>140</v>
      </c>
      <c r="AQ85" s="10" t="s">
        <v>140</v>
      </c>
      <c r="AR85" s="10" t="s">
        <v>140</v>
      </c>
      <c r="AS85" s="10" t="s">
        <v>139</v>
      </c>
      <c r="AT85" s="10" t="s">
        <v>140</v>
      </c>
      <c r="AU85" s="10" t="s">
        <v>140</v>
      </c>
      <c r="AV85" s="10" t="s">
        <v>140</v>
      </c>
      <c r="AW85" s="10" t="s">
        <v>140</v>
      </c>
      <c r="AX85" s="9" t="s">
        <v>139</v>
      </c>
      <c r="AY85" s="10" t="s">
        <v>139</v>
      </c>
      <c r="AZ85" s="29" t="s">
        <v>140</v>
      </c>
      <c r="BA85" s="10" t="s">
        <v>143</v>
      </c>
      <c r="BB85" s="10" t="s">
        <v>143</v>
      </c>
      <c r="BC85" s="10" t="s">
        <v>143</v>
      </c>
      <c r="BD85" s="10">
        <v>3</v>
      </c>
      <c r="BE85" s="10" t="s">
        <v>140</v>
      </c>
      <c r="BF85" s="10" t="s">
        <v>140</v>
      </c>
      <c r="BG85" s="10" t="s">
        <v>140</v>
      </c>
      <c r="BH85" s="10" t="s">
        <v>139</v>
      </c>
      <c r="BI85" s="10" t="s">
        <v>140</v>
      </c>
      <c r="BJ85" s="10" t="s">
        <v>140</v>
      </c>
      <c r="BK85" s="10">
        <v>5425.8</v>
      </c>
      <c r="BL85" s="10">
        <v>354.7</v>
      </c>
      <c r="BM85" s="10">
        <v>56.35</v>
      </c>
    </row>
    <row r="86" spans="1:65">
      <c r="A86" s="10">
        <v>82</v>
      </c>
      <c r="B86" s="10" t="s">
        <v>449</v>
      </c>
      <c r="C86" s="31" t="s">
        <v>450</v>
      </c>
      <c r="D86" s="11" t="s">
        <v>218</v>
      </c>
      <c r="E86" s="10">
        <v>1711</v>
      </c>
      <c r="F86" s="10" t="s">
        <v>451</v>
      </c>
      <c r="G86" s="10" t="s">
        <v>452</v>
      </c>
      <c r="H86" s="10">
        <v>2831.8</v>
      </c>
      <c r="I86" s="10">
        <v>35.2</v>
      </c>
      <c r="J86" s="10">
        <v>3666.1</v>
      </c>
      <c r="K86" s="10">
        <v>27</v>
      </c>
      <c r="L86" s="10">
        <v>3586.6</v>
      </c>
      <c r="M86" s="10">
        <v>54.9</v>
      </c>
      <c r="N86" s="10">
        <v>12</v>
      </c>
      <c r="O86" s="10">
        <v>52.4</v>
      </c>
      <c r="P86" s="10">
        <v>0</v>
      </c>
      <c r="Q86" s="10">
        <v>59</v>
      </c>
      <c r="R86" s="10">
        <v>883.65</v>
      </c>
      <c r="S86" s="10">
        <v>0</v>
      </c>
      <c r="T86" s="10">
        <v>2163.6</v>
      </c>
      <c r="U86" s="10">
        <v>1637</v>
      </c>
      <c r="V86" s="10" t="s">
        <v>139</v>
      </c>
      <c r="W86" s="20">
        <f t="shared" si="3"/>
        <v>1.5306975966096</v>
      </c>
      <c r="X86" s="10" t="s">
        <v>140</v>
      </c>
      <c r="Y86" s="10" t="s">
        <v>139</v>
      </c>
      <c r="Z86" s="10" t="s">
        <v>140</v>
      </c>
      <c r="AA86" s="10" t="s">
        <v>140</v>
      </c>
      <c r="AB86" s="10" t="s">
        <v>140</v>
      </c>
      <c r="AC86" s="10" t="s">
        <v>140</v>
      </c>
      <c r="AD86" s="10" t="s">
        <v>140</v>
      </c>
      <c r="AE86" s="10" t="s">
        <v>140</v>
      </c>
      <c r="AF86" s="10" t="s">
        <v>140</v>
      </c>
      <c r="AG86" s="10" t="str">
        <f t="shared" si="4"/>
        <v>否</v>
      </c>
      <c r="AH86" s="28">
        <f t="shared" ref="AH86:AH107" si="6">(L86/J86+J86/H86)*0.5-1</f>
        <v>0.136466547237748</v>
      </c>
      <c r="AI86" s="10" t="s">
        <v>140</v>
      </c>
      <c r="AJ86" s="10" t="s">
        <v>140</v>
      </c>
      <c r="AK86" s="10" t="s">
        <v>140</v>
      </c>
      <c r="AL86" s="10" t="s">
        <v>140</v>
      </c>
      <c r="AM86" s="10" t="s">
        <v>140</v>
      </c>
      <c r="AN86" s="10" t="s">
        <v>140</v>
      </c>
      <c r="AO86" s="10" t="s">
        <v>140</v>
      </c>
      <c r="AP86" s="10" t="s">
        <v>140</v>
      </c>
      <c r="AQ86" s="10" t="s">
        <v>140</v>
      </c>
      <c r="AR86" s="10" t="s">
        <v>140</v>
      </c>
      <c r="AS86" s="10" t="s">
        <v>140</v>
      </c>
      <c r="AT86" s="10" t="s">
        <v>140</v>
      </c>
      <c r="AU86" s="10" t="s">
        <v>140</v>
      </c>
      <c r="AV86" s="10" t="s">
        <v>140</v>
      </c>
      <c r="AW86" s="10" t="s">
        <v>140</v>
      </c>
      <c r="AX86" s="10" t="s">
        <v>140</v>
      </c>
      <c r="AY86" s="10" t="s">
        <v>140</v>
      </c>
      <c r="AZ86" s="29" t="s">
        <v>140</v>
      </c>
      <c r="BA86" s="10" t="s">
        <v>143</v>
      </c>
      <c r="BB86" s="10" t="s">
        <v>143</v>
      </c>
      <c r="BC86" s="10" t="s">
        <v>143</v>
      </c>
      <c r="BD86" s="10" t="s">
        <v>143</v>
      </c>
      <c r="BE86" s="10" t="s">
        <v>140</v>
      </c>
      <c r="BF86" s="10" t="s">
        <v>140</v>
      </c>
      <c r="BG86" s="10" t="s">
        <v>140</v>
      </c>
      <c r="BH86" s="10" t="s">
        <v>140</v>
      </c>
      <c r="BI86" s="10" t="s">
        <v>140</v>
      </c>
      <c r="BJ86" s="10" t="s">
        <v>140</v>
      </c>
      <c r="BK86" s="10">
        <v>3586.6</v>
      </c>
      <c r="BL86" s="10">
        <v>54.9</v>
      </c>
      <c r="BM86" s="10">
        <v>52.4</v>
      </c>
    </row>
    <row r="87" spans="1:65">
      <c r="A87" s="10">
        <v>83</v>
      </c>
      <c r="B87" s="10" t="s">
        <v>453</v>
      </c>
      <c r="C87" s="10" t="s">
        <v>454</v>
      </c>
      <c r="D87" s="13" t="s">
        <v>136</v>
      </c>
      <c r="E87" s="10">
        <v>3811</v>
      </c>
      <c r="F87" s="10" t="s">
        <v>455</v>
      </c>
      <c r="G87" s="10" t="s">
        <v>456</v>
      </c>
      <c r="H87" s="10">
        <v>1666</v>
      </c>
      <c r="I87" s="10">
        <v>14</v>
      </c>
      <c r="J87" s="10">
        <v>2460</v>
      </c>
      <c r="K87" s="10">
        <v>41</v>
      </c>
      <c r="L87" s="10">
        <v>2495</v>
      </c>
      <c r="M87" s="10">
        <v>124</v>
      </c>
      <c r="N87" s="10">
        <v>4.5</v>
      </c>
      <c r="O87" s="10">
        <v>51</v>
      </c>
      <c r="P87" s="10">
        <v>94</v>
      </c>
      <c r="Q87" s="10">
        <v>23</v>
      </c>
      <c r="R87" s="10">
        <v>0</v>
      </c>
      <c r="S87" s="10">
        <v>0</v>
      </c>
      <c r="T87" s="10">
        <v>1212</v>
      </c>
      <c r="U87" s="10">
        <v>872</v>
      </c>
      <c r="V87" s="10" t="s">
        <v>139</v>
      </c>
      <c r="W87" s="20">
        <f t="shared" si="3"/>
        <v>4.96993987975952</v>
      </c>
      <c r="X87" s="10" t="s">
        <v>140</v>
      </c>
      <c r="Y87" s="10" t="s">
        <v>143</v>
      </c>
      <c r="Z87" s="10" t="s">
        <v>140</v>
      </c>
      <c r="AA87" s="10" t="s">
        <v>140</v>
      </c>
      <c r="AB87" s="9" t="s">
        <v>139</v>
      </c>
      <c r="AC87" s="9" t="s">
        <v>139</v>
      </c>
      <c r="AD87" s="10" t="s">
        <v>140</v>
      </c>
      <c r="AE87" s="10" t="s">
        <v>140</v>
      </c>
      <c r="AF87" s="10" t="s">
        <v>140</v>
      </c>
      <c r="AG87" s="10" t="str">
        <f t="shared" si="4"/>
        <v>否</v>
      </c>
      <c r="AH87" s="28">
        <f t="shared" si="6"/>
        <v>0.245409139265462</v>
      </c>
      <c r="AI87" s="10" t="s">
        <v>140</v>
      </c>
      <c r="AJ87" s="10" t="s">
        <v>140</v>
      </c>
      <c r="AK87" s="10" t="s">
        <v>140</v>
      </c>
      <c r="AL87" s="10" t="s">
        <v>140</v>
      </c>
      <c r="AM87" s="10" t="s">
        <v>140</v>
      </c>
      <c r="AN87" s="10" t="s">
        <v>142</v>
      </c>
      <c r="AO87" s="10" t="s">
        <v>140</v>
      </c>
      <c r="AP87" s="10" t="s">
        <v>140</v>
      </c>
      <c r="AQ87" s="10" t="s">
        <v>140</v>
      </c>
      <c r="AR87" s="10" t="s">
        <v>140</v>
      </c>
      <c r="AS87" s="10" t="s">
        <v>139</v>
      </c>
      <c r="AT87" s="10" t="s">
        <v>140</v>
      </c>
      <c r="AU87" s="10" t="s">
        <v>140</v>
      </c>
      <c r="AV87" s="10" t="s">
        <v>140</v>
      </c>
      <c r="AW87" s="10" t="s">
        <v>140</v>
      </c>
      <c r="AX87" s="10" t="s">
        <v>140</v>
      </c>
      <c r="AY87" s="10" t="s">
        <v>140</v>
      </c>
      <c r="AZ87" s="29" t="s">
        <v>140</v>
      </c>
      <c r="BA87" s="10" t="s">
        <v>143</v>
      </c>
      <c r="BB87" s="10" t="s">
        <v>143</v>
      </c>
      <c r="BC87" s="10" t="s">
        <v>143</v>
      </c>
      <c r="BD87" s="10">
        <v>1</v>
      </c>
      <c r="BE87" s="10" t="s">
        <v>140</v>
      </c>
      <c r="BF87" s="10" t="s">
        <v>140</v>
      </c>
      <c r="BG87" s="10" t="s">
        <v>140</v>
      </c>
      <c r="BH87" s="10" t="s">
        <v>140</v>
      </c>
      <c r="BI87" s="10" t="s">
        <v>140</v>
      </c>
      <c r="BJ87" s="10" t="s">
        <v>140</v>
      </c>
      <c r="BK87" s="10">
        <v>2495</v>
      </c>
      <c r="BL87" s="10">
        <v>124</v>
      </c>
      <c r="BM87" s="10">
        <v>51</v>
      </c>
    </row>
    <row r="88" spans="1:65">
      <c r="A88" s="10">
        <v>84</v>
      </c>
      <c r="B88" s="10" t="s">
        <v>457</v>
      </c>
      <c r="C88" s="10" t="s">
        <v>458</v>
      </c>
      <c r="D88" s="11" t="s">
        <v>151</v>
      </c>
      <c r="E88" s="10">
        <v>2730</v>
      </c>
      <c r="F88" s="10" t="s">
        <v>459</v>
      </c>
      <c r="G88" s="10" t="s">
        <v>215</v>
      </c>
      <c r="H88" s="10">
        <v>4609.81</v>
      </c>
      <c r="I88" s="10">
        <v>-141.6</v>
      </c>
      <c r="J88" s="10">
        <v>1083.83</v>
      </c>
      <c r="K88" s="10">
        <v>-295.65</v>
      </c>
      <c r="L88" s="10">
        <v>3503.49</v>
      </c>
      <c r="M88" s="10">
        <v>-81.32</v>
      </c>
      <c r="N88" s="10">
        <v>15.126</v>
      </c>
      <c r="O88" s="10">
        <v>47.29</v>
      </c>
      <c r="P88" s="10">
        <v>0</v>
      </c>
      <c r="Q88" s="10">
        <v>4</v>
      </c>
      <c r="R88" s="10">
        <v>13.69</v>
      </c>
      <c r="S88" s="10">
        <v>0</v>
      </c>
      <c r="T88" s="10">
        <v>4851.23</v>
      </c>
      <c r="U88" s="10">
        <v>4697.08</v>
      </c>
      <c r="V88" s="10" t="s">
        <v>140</v>
      </c>
      <c r="W88" s="20">
        <f t="shared" si="3"/>
        <v>-2.32111408909402</v>
      </c>
      <c r="X88" s="10" t="s">
        <v>139</v>
      </c>
      <c r="Y88" s="10" t="s">
        <v>143</v>
      </c>
      <c r="Z88" s="10" t="s">
        <v>140</v>
      </c>
      <c r="AA88" s="10" t="s">
        <v>140</v>
      </c>
      <c r="AB88" s="10" t="s">
        <v>140</v>
      </c>
      <c r="AC88" s="9" t="s">
        <v>139</v>
      </c>
      <c r="AD88" s="10" t="s">
        <v>140</v>
      </c>
      <c r="AE88" s="10" t="s">
        <v>140</v>
      </c>
      <c r="AF88" s="10" t="s">
        <v>140</v>
      </c>
      <c r="AG88" s="10" t="str">
        <f t="shared" si="4"/>
        <v>否</v>
      </c>
      <c r="AH88" s="28">
        <f t="shared" si="6"/>
        <v>0.733811299955377</v>
      </c>
      <c r="AI88" s="10" t="s">
        <v>140</v>
      </c>
      <c r="AJ88" s="10" t="s">
        <v>140</v>
      </c>
      <c r="AK88" s="10" t="s">
        <v>140</v>
      </c>
      <c r="AL88" s="10">
        <v>500</v>
      </c>
      <c r="AM88" s="10" t="s">
        <v>140</v>
      </c>
      <c r="AN88" s="10" t="s">
        <v>140</v>
      </c>
      <c r="AO88" s="10" t="s">
        <v>140</v>
      </c>
      <c r="AP88" s="10" t="s">
        <v>140</v>
      </c>
      <c r="AQ88" s="10" t="s">
        <v>140</v>
      </c>
      <c r="AR88" s="10" t="s">
        <v>140</v>
      </c>
      <c r="AS88" s="10" t="s">
        <v>140</v>
      </c>
      <c r="AT88" s="10" t="s">
        <v>140</v>
      </c>
      <c r="AU88" s="10" t="s">
        <v>140</v>
      </c>
      <c r="AV88" s="10" t="s">
        <v>140</v>
      </c>
      <c r="AW88" s="10" t="s">
        <v>140</v>
      </c>
      <c r="AX88" s="10" t="s">
        <v>140</v>
      </c>
      <c r="AY88" s="10" t="s">
        <v>139</v>
      </c>
      <c r="AZ88" s="29" t="s">
        <v>140</v>
      </c>
      <c r="BA88" s="10" t="s">
        <v>143</v>
      </c>
      <c r="BB88" s="10" t="s">
        <v>143</v>
      </c>
      <c r="BC88" s="10" t="s">
        <v>143</v>
      </c>
      <c r="BD88" s="10">
        <v>1</v>
      </c>
      <c r="BE88" s="10" t="s">
        <v>140</v>
      </c>
      <c r="BF88" s="10" t="s">
        <v>140</v>
      </c>
      <c r="BG88" s="10" t="s">
        <v>140</v>
      </c>
      <c r="BH88" s="10" t="s">
        <v>140</v>
      </c>
      <c r="BI88" s="10" t="s">
        <v>140</v>
      </c>
      <c r="BJ88" s="10" t="s">
        <v>140</v>
      </c>
      <c r="BK88" s="10">
        <v>3503.49</v>
      </c>
      <c r="BL88" s="10">
        <v>-81.32</v>
      </c>
      <c r="BM88" s="10">
        <v>47.29</v>
      </c>
    </row>
    <row r="89" spans="1:65">
      <c r="A89" s="10">
        <v>85</v>
      </c>
      <c r="B89" s="10" t="s">
        <v>460</v>
      </c>
      <c r="C89" s="10" t="s">
        <v>461</v>
      </c>
      <c r="D89" s="11" t="s">
        <v>165</v>
      </c>
      <c r="E89" s="10">
        <v>3435</v>
      </c>
      <c r="F89" s="10" t="s">
        <v>462</v>
      </c>
      <c r="G89" s="10" t="s">
        <v>268</v>
      </c>
      <c r="H89" s="10">
        <v>1678.74</v>
      </c>
      <c r="I89" s="10">
        <v>-126.96</v>
      </c>
      <c r="J89" s="10">
        <v>3168.39</v>
      </c>
      <c r="K89" s="10">
        <v>-7.31</v>
      </c>
      <c r="L89" s="10">
        <v>2002.15</v>
      </c>
      <c r="M89" s="10">
        <v>-175.35</v>
      </c>
      <c r="N89" s="10">
        <v>9.59</v>
      </c>
      <c r="O89" s="10">
        <v>46.66</v>
      </c>
      <c r="P89" s="10">
        <v>0</v>
      </c>
      <c r="Q89" s="10">
        <v>38</v>
      </c>
      <c r="R89" s="10">
        <v>123.63</v>
      </c>
      <c r="S89" s="10">
        <v>0</v>
      </c>
      <c r="T89" s="10">
        <v>4052.49</v>
      </c>
      <c r="U89" s="10">
        <v>2751.58</v>
      </c>
      <c r="V89" s="10" t="s">
        <v>140</v>
      </c>
      <c r="W89" s="20">
        <f t="shared" si="3"/>
        <v>-8.75808505856205</v>
      </c>
      <c r="X89" s="10" t="s">
        <v>140</v>
      </c>
      <c r="Y89" s="10" t="s">
        <v>143</v>
      </c>
      <c r="Z89" s="10" t="s">
        <v>140</v>
      </c>
      <c r="AA89" s="10" t="s">
        <v>140</v>
      </c>
      <c r="AB89" s="10" t="s">
        <v>140</v>
      </c>
      <c r="AC89" s="9" t="s">
        <v>139</v>
      </c>
      <c r="AD89" s="10" t="s">
        <v>140</v>
      </c>
      <c r="AE89" s="10" t="s">
        <v>140</v>
      </c>
      <c r="AF89" s="10" t="s">
        <v>140</v>
      </c>
      <c r="AG89" s="10" t="str">
        <f t="shared" si="4"/>
        <v>否</v>
      </c>
      <c r="AH89" s="28">
        <f t="shared" si="6"/>
        <v>0.259637975260003</v>
      </c>
      <c r="AI89" s="10" t="s">
        <v>140</v>
      </c>
      <c r="AJ89" s="10" t="s">
        <v>140</v>
      </c>
      <c r="AK89" s="10" t="s">
        <v>140</v>
      </c>
      <c r="AL89" s="10" t="s">
        <v>140</v>
      </c>
      <c r="AM89" s="10" t="s">
        <v>140</v>
      </c>
      <c r="AN89" s="10" t="s">
        <v>140</v>
      </c>
      <c r="AO89" s="10" t="s">
        <v>140</v>
      </c>
      <c r="AP89" s="10" t="s">
        <v>140</v>
      </c>
      <c r="AQ89" s="10" t="s">
        <v>140</v>
      </c>
      <c r="AR89" s="10" t="s">
        <v>140</v>
      </c>
      <c r="AS89" s="10" t="s">
        <v>139</v>
      </c>
      <c r="AT89" s="10" t="s">
        <v>140</v>
      </c>
      <c r="AU89" s="10" t="s">
        <v>140</v>
      </c>
      <c r="AV89" s="10" t="s">
        <v>140</v>
      </c>
      <c r="AW89" s="10" t="s">
        <v>140</v>
      </c>
      <c r="AX89" s="10" t="s">
        <v>140</v>
      </c>
      <c r="AY89" s="10" t="s">
        <v>140</v>
      </c>
      <c r="AZ89" s="29" t="s">
        <v>140</v>
      </c>
      <c r="BA89" s="10" t="s">
        <v>143</v>
      </c>
      <c r="BB89" s="10" t="s">
        <v>143</v>
      </c>
      <c r="BC89" s="10" t="s">
        <v>143</v>
      </c>
      <c r="BD89" s="10">
        <v>3</v>
      </c>
      <c r="BE89" s="10" t="s">
        <v>140</v>
      </c>
      <c r="BF89" s="10" t="s">
        <v>140</v>
      </c>
      <c r="BG89" s="10" t="s">
        <v>140</v>
      </c>
      <c r="BH89" s="10" t="s">
        <v>140</v>
      </c>
      <c r="BI89" s="10" t="s">
        <v>140</v>
      </c>
      <c r="BJ89" s="10" t="s">
        <v>140</v>
      </c>
      <c r="BK89" s="10">
        <v>2002.15</v>
      </c>
      <c r="BL89" s="10">
        <v>-175.35</v>
      </c>
      <c r="BM89" s="10">
        <v>46.66</v>
      </c>
    </row>
    <row r="90" spans="1:65">
      <c r="A90" s="10">
        <v>86</v>
      </c>
      <c r="B90" s="10" t="s">
        <v>463</v>
      </c>
      <c r="C90" s="10" t="s">
        <v>464</v>
      </c>
      <c r="D90" s="11" t="s">
        <v>151</v>
      </c>
      <c r="E90" s="10" t="s">
        <v>465</v>
      </c>
      <c r="F90" s="10" t="s">
        <v>466</v>
      </c>
      <c r="G90" s="10" t="s">
        <v>467</v>
      </c>
      <c r="H90" s="10">
        <v>5688</v>
      </c>
      <c r="I90" s="10">
        <v>360</v>
      </c>
      <c r="J90" s="10">
        <v>5315</v>
      </c>
      <c r="K90" s="10">
        <v>72</v>
      </c>
      <c r="L90" s="10">
        <v>3596</v>
      </c>
      <c r="M90" s="10">
        <v>0</v>
      </c>
      <c r="N90" s="10">
        <v>40</v>
      </c>
      <c r="O90" s="10">
        <v>46</v>
      </c>
      <c r="P90" s="10">
        <v>0</v>
      </c>
      <c r="Q90" s="10">
        <v>19</v>
      </c>
      <c r="R90" s="10">
        <v>93.84</v>
      </c>
      <c r="S90" s="10">
        <v>0</v>
      </c>
      <c r="T90" s="10">
        <v>8510</v>
      </c>
      <c r="U90" s="10">
        <v>3983</v>
      </c>
      <c r="V90" s="10" t="s">
        <v>139</v>
      </c>
      <c r="W90" s="20">
        <f t="shared" si="3"/>
        <v>0</v>
      </c>
      <c r="X90" s="10" t="s">
        <v>140</v>
      </c>
      <c r="Y90" s="10" t="s">
        <v>143</v>
      </c>
      <c r="Z90" s="10" t="s">
        <v>140</v>
      </c>
      <c r="AA90" s="10" t="s">
        <v>140</v>
      </c>
      <c r="AB90" s="10" t="s">
        <v>140</v>
      </c>
      <c r="AC90" s="9" t="s">
        <v>139</v>
      </c>
      <c r="AD90" s="10" t="s">
        <v>140</v>
      </c>
      <c r="AE90" s="10" t="s">
        <v>140</v>
      </c>
      <c r="AF90" s="10" t="s">
        <v>140</v>
      </c>
      <c r="AG90" s="10" t="str">
        <f t="shared" si="4"/>
        <v>否</v>
      </c>
      <c r="AH90" s="28">
        <f t="shared" si="6"/>
        <v>-0.194500461766648</v>
      </c>
      <c r="AI90" s="10" t="s">
        <v>140</v>
      </c>
      <c r="AJ90" s="10" t="s">
        <v>140</v>
      </c>
      <c r="AK90" s="10" t="s">
        <v>140</v>
      </c>
      <c r="AL90" s="10" t="s">
        <v>140</v>
      </c>
      <c r="AM90" s="10" t="s">
        <v>140</v>
      </c>
      <c r="AN90" s="10" t="s">
        <v>140</v>
      </c>
      <c r="AO90" s="10" t="s">
        <v>140</v>
      </c>
      <c r="AP90" s="10" t="s">
        <v>140</v>
      </c>
      <c r="AQ90" s="10" t="s">
        <v>140</v>
      </c>
      <c r="AR90" s="10" t="s">
        <v>140</v>
      </c>
      <c r="AS90" s="10" t="s">
        <v>140</v>
      </c>
      <c r="AT90" s="10" t="s">
        <v>140</v>
      </c>
      <c r="AU90" s="10" t="s">
        <v>140</v>
      </c>
      <c r="AV90" s="10" t="s">
        <v>140</v>
      </c>
      <c r="AW90" s="10" t="s">
        <v>140</v>
      </c>
      <c r="AX90" s="10" t="s">
        <v>140</v>
      </c>
      <c r="AY90" s="10" t="s">
        <v>140</v>
      </c>
      <c r="AZ90" s="29" t="s">
        <v>140</v>
      </c>
      <c r="BA90" s="10" t="s">
        <v>143</v>
      </c>
      <c r="BB90" s="10" t="s">
        <v>143</v>
      </c>
      <c r="BC90" s="10" t="s">
        <v>143</v>
      </c>
      <c r="BD90" s="10" t="s">
        <v>143</v>
      </c>
      <c r="BE90" s="10" t="s">
        <v>140</v>
      </c>
      <c r="BF90" s="10" t="s">
        <v>140</v>
      </c>
      <c r="BG90" s="10" t="s">
        <v>140</v>
      </c>
      <c r="BH90" s="10" t="s">
        <v>140</v>
      </c>
      <c r="BI90" s="10" t="s">
        <v>140</v>
      </c>
      <c r="BJ90" s="10" t="s">
        <v>140</v>
      </c>
      <c r="BK90" s="10">
        <v>3596</v>
      </c>
      <c r="BL90" s="10">
        <v>0</v>
      </c>
      <c r="BM90" s="10">
        <v>46</v>
      </c>
    </row>
    <row r="91" spans="1:65">
      <c r="A91" s="10">
        <v>87</v>
      </c>
      <c r="B91" s="10" t="s">
        <v>468</v>
      </c>
      <c r="C91" s="31" t="s">
        <v>469</v>
      </c>
      <c r="D91" s="13" t="s">
        <v>178</v>
      </c>
      <c r="E91" s="14">
        <v>3312</v>
      </c>
      <c r="F91" s="10" t="s">
        <v>470</v>
      </c>
      <c r="G91" s="10" t="s">
        <v>372</v>
      </c>
      <c r="H91" s="10">
        <v>2100</v>
      </c>
      <c r="I91" s="10">
        <v>60</v>
      </c>
      <c r="J91" s="10">
        <v>2600</v>
      </c>
      <c r="K91" s="10">
        <v>80</v>
      </c>
      <c r="L91" s="10">
        <v>2400</v>
      </c>
      <c r="M91" s="10">
        <v>-18</v>
      </c>
      <c r="N91" s="10">
        <v>27</v>
      </c>
      <c r="O91" s="10">
        <v>40</v>
      </c>
      <c r="P91" s="10">
        <v>4</v>
      </c>
      <c r="Q91" s="10">
        <v>13</v>
      </c>
      <c r="R91" s="10">
        <v>118</v>
      </c>
      <c r="S91" s="10">
        <v>0</v>
      </c>
      <c r="T91" s="10">
        <v>1600</v>
      </c>
      <c r="U91" s="10">
        <v>700</v>
      </c>
      <c r="V91" s="10" t="s">
        <v>140</v>
      </c>
      <c r="W91" s="20">
        <f t="shared" si="3"/>
        <v>-0.75</v>
      </c>
      <c r="X91" s="10" t="s">
        <v>140</v>
      </c>
      <c r="Y91" s="10" t="s">
        <v>139</v>
      </c>
      <c r="Z91" s="10" t="s">
        <v>140</v>
      </c>
      <c r="AA91" s="10" t="s">
        <v>140</v>
      </c>
      <c r="AB91" s="10" t="s">
        <v>140</v>
      </c>
      <c r="AC91" s="9" t="s">
        <v>139</v>
      </c>
      <c r="AD91" s="10" t="s">
        <v>140</v>
      </c>
      <c r="AE91" s="10" t="s">
        <v>140</v>
      </c>
      <c r="AF91" s="10" t="s">
        <v>140</v>
      </c>
      <c r="AG91" s="10" t="str">
        <f t="shared" si="4"/>
        <v>否</v>
      </c>
      <c r="AH91" s="28">
        <f t="shared" si="6"/>
        <v>0.0805860805860807</v>
      </c>
      <c r="AI91" s="10" t="s">
        <v>140</v>
      </c>
      <c r="AJ91" s="10" t="s">
        <v>140</v>
      </c>
      <c r="AK91" s="10" t="s">
        <v>140</v>
      </c>
      <c r="AL91" s="10" t="s">
        <v>140</v>
      </c>
      <c r="AM91" s="10" t="s">
        <v>140</v>
      </c>
      <c r="AN91" s="10" t="s">
        <v>140</v>
      </c>
      <c r="AO91" s="10" t="s">
        <v>140</v>
      </c>
      <c r="AP91" s="10" t="s">
        <v>140</v>
      </c>
      <c r="AQ91" s="10" t="s">
        <v>140</v>
      </c>
      <c r="AR91" s="10" t="s">
        <v>140</v>
      </c>
      <c r="AS91" s="10" t="s">
        <v>140</v>
      </c>
      <c r="AT91" s="10" t="s">
        <v>140</v>
      </c>
      <c r="AU91" s="10" t="s">
        <v>140</v>
      </c>
      <c r="AV91" s="10" t="s">
        <v>139</v>
      </c>
      <c r="AW91" s="10" t="s">
        <v>140</v>
      </c>
      <c r="AX91" s="10" t="s">
        <v>140</v>
      </c>
      <c r="AY91" s="10" t="s">
        <v>140</v>
      </c>
      <c r="AZ91" s="29" t="s">
        <v>140</v>
      </c>
      <c r="BA91" s="10" t="s">
        <v>143</v>
      </c>
      <c r="BB91" s="10" t="s">
        <v>143</v>
      </c>
      <c r="BC91" s="10" t="s">
        <v>143</v>
      </c>
      <c r="BD91" s="10" t="s">
        <v>143</v>
      </c>
      <c r="BE91" s="10" t="s">
        <v>140</v>
      </c>
      <c r="BF91" s="10" t="s">
        <v>140</v>
      </c>
      <c r="BG91" s="10" t="s">
        <v>139</v>
      </c>
      <c r="BH91" s="10" t="s">
        <v>140</v>
      </c>
      <c r="BI91" s="10" t="s">
        <v>140</v>
      </c>
      <c r="BJ91" s="10" t="s">
        <v>140</v>
      </c>
      <c r="BK91" s="10">
        <v>2400</v>
      </c>
      <c r="BL91" s="10">
        <v>-18</v>
      </c>
      <c r="BM91" s="10">
        <v>40</v>
      </c>
    </row>
    <row r="92" spans="1:65">
      <c r="A92" s="10">
        <v>88</v>
      </c>
      <c r="B92" s="10" t="s">
        <v>471</v>
      </c>
      <c r="C92" s="10" t="s">
        <v>472</v>
      </c>
      <c r="D92" s="12" t="s">
        <v>136</v>
      </c>
      <c r="E92" s="10">
        <v>301</v>
      </c>
      <c r="F92" s="10" t="s">
        <v>473</v>
      </c>
      <c r="G92" s="10" t="s">
        <v>167</v>
      </c>
      <c r="H92" s="10">
        <v>189285</v>
      </c>
      <c r="I92" s="10">
        <v>63204</v>
      </c>
      <c r="J92" s="10">
        <v>224367</v>
      </c>
      <c r="K92" s="10">
        <v>96003</v>
      </c>
      <c r="L92" s="10">
        <v>197716</v>
      </c>
      <c r="M92" s="10">
        <v>78238</v>
      </c>
      <c r="N92" s="10">
        <v>6</v>
      </c>
      <c r="O92" s="10">
        <v>28551</v>
      </c>
      <c r="P92" s="10">
        <v>88</v>
      </c>
      <c r="Q92" s="10">
        <v>474</v>
      </c>
      <c r="R92" s="10">
        <v>37.5</v>
      </c>
      <c r="S92" s="10">
        <v>728</v>
      </c>
      <c r="T92" s="10">
        <v>471190</v>
      </c>
      <c r="U92" s="10">
        <v>70848</v>
      </c>
      <c r="V92" s="10" t="s">
        <v>139</v>
      </c>
      <c r="W92" s="20">
        <f t="shared" si="3"/>
        <v>39.5708996742803</v>
      </c>
      <c r="X92" s="10" t="s">
        <v>140</v>
      </c>
      <c r="Y92" s="10" t="s">
        <v>139</v>
      </c>
      <c r="Z92" s="9" t="s">
        <v>139</v>
      </c>
      <c r="AA92" s="9" t="s">
        <v>139</v>
      </c>
      <c r="AB92" s="9" t="s">
        <v>139</v>
      </c>
      <c r="AC92" s="9" t="s">
        <v>139</v>
      </c>
      <c r="AD92" s="9" t="s">
        <v>139</v>
      </c>
      <c r="AE92" s="10" t="s">
        <v>140</v>
      </c>
      <c r="AF92" s="10" t="s">
        <v>158</v>
      </c>
      <c r="AG92" s="10" t="str">
        <f t="shared" si="4"/>
        <v>是</v>
      </c>
      <c r="AH92" s="28">
        <f t="shared" si="6"/>
        <v>0.0332782510366709</v>
      </c>
      <c r="AI92" s="10" t="s">
        <v>140</v>
      </c>
      <c r="AJ92" s="10" t="s">
        <v>140</v>
      </c>
      <c r="AK92" s="27" t="s">
        <v>140</v>
      </c>
      <c r="AL92" s="27" t="s">
        <v>140</v>
      </c>
      <c r="AM92" s="10" t="s">
        <v>140</v>
      </c>
      <c r="AN92" s="10" t="s">
        <v>140</v>
      </c>
      <c r="AO92" s="10" t="s">
        <v>140</v>
      </c>
      <c r="AP92" s="10" t="s">
        <v>139</v>
      </c>
      <c r="AQ92" s="10" t="s">
        <v>140</v>
      </c>
      <c r="AR92" s="10" t="s">
        <v>140</v>
      </c>
      <c r="AS92" s="10" t="s">
        <v>140</v>
      </c>
      <c r="AT92" s="10" t="s">
        <v>140</v>
      </c>
      <c r="AU92" s="10" t="s">
        <v>158</v>
      </c>
      <c r="AV92" s="10" t="s">
        <v>139</v>
      </c>
      <c r="AW92" s="10" t="s">
        <v>140</v>
      </c>
      <c r="AX92" s="9" t="s">
        <v>139</v>
      </c>
      <c r="AY92" s="10" t="s">
        <v>139</v>
      </c>
      <c r="AZ92" s="29" t="s">
        <v>139</v>
      </c>
      <c r="BA92" s="10" t="s">
        <v>143</v>
      </c>
      <c r="BB92" s="10" t="s">
        <v>143</v>
      </c>
      <c r="BC92" s="10" t="s">
        <v>143</v>
      </c>
      <c r="BD92" s="10">
        <v>1</v>
      </c>
      <c r="BE92" s="10" t="s">
        <v>140</v>
      </c>
      <c r="BF92" s="10" t="s">
        <v>139</v>
      </c>
      <c r="BG92" s="10" t="s">
        <v>139</v>
      </c>
      <c r="BH92" s="10" t="s">
        <v>140</v>
      </c>
      <c r="BI92" s="10" t="s">
        <v>140</v>
      </c>
      <c r="BJ92" s="10" t="s">
        <v>139</v>
      </c>
      <c r="BK92" s="10">
        <v>197716</v>
      </c>
      <c r="BL92" s="10">
        <v>78238</v>
      </c>
      <c r="BM92" s="10">
        <v>28551</v>
      </c>
    </row>
    <row r="93" spans="1:65">
      <c r="A93" s="10">
        <v>89</v>
      </c>
      <c r="B93" s="10" t="s">
        <v>474</v>
      </c>
      <c r="C93" s="10" t="s">
        <v>475</v>
      </c>
      <c r="D93" s="12" t="s">
        <v>136</v>
      </c>
      <c r="E93" s="15">
        <v>411</v>
      </c>
      <c r="F93" s="10" t="s">
        <v>476</v>
      </c>
      <c r="G93" s="10" t="s">
        <v>477</v>
      </c>
      <c r="H93" s="10">
        <v>1935</v>
      </c>
      <c r="I93" s="10">
        <v>20</v>
      </c>
      <c r="J93" s="10">
        <v>2425</v>
      </c>
      <c r="K93" s="10">
        <v>12</v>
      </c>
      <c r="L93" s="10">
        <v>1872</v>
      </c>
      <c r="M93" s="10">
        <v>-27</v>
      </c>
      <c r="N93" s="10">
        <v>1173</v>
      </c>
      <c r="O93" s="10">
        <v>34</v>
      </c>
      <c r="P93" s="10">
        <v>100</v>
      </c>
      <c r="Q93" s="10">
        <v>28</v>
      </c>
      <c r="R93" s="10">
        <v>156.08</v>
      </c>
      <c r="S93" s="10">
        <v>0</v>
      </c>
      <c r="T93" s="10">
        <v>782</v>
      </c>
      <c r="U93" s="10">
        <v>660</v>
      </c>
      <c r="V93" s="10" t="s">
        <v>140</v>
      </c>
      <c r="W93" s="20">
        <f t="shared" si="3"/>
        <v>-1.44230769230769</v>
      </c>
      <c r="X93" s="10" t="s">
        <v>140</v>
      </c>
      <c r="Y93" s="10" t="s">
        <v>139</v>
      </c>
      <c r="Z93" s="10" t="s">
        <v>140</v>
      </c>
      <c r="AA93" s="10" t="s">
        <v>140</v>
      </c>
      <c r="AB93" s="9" t="s">
        <v>139</v>
      </c>
      <c r="AC93" s="9" t="s">
        <v>139</v>
      </c>
      <c r="AD93" s="10" t="s">
        <v>140</v>
      </c>
      <c r="AE93" s="10" t="s">
        <v>140</v>
      </c>
      <c r="AF93" s="10" t="s">
        <v>140</v>
      </c>
      <c r="AG93" s="10" t="str">
        <f t="shared" si="4"/>
        <v>否</v>
      </c>
      <c r="AH93" s="28">
        <f t="shared" si="6"/>
        <v>0.0125943685234022</v>
      </c>
      <c r="AI93" s="10" t="s">
        <v>140</v>
      </c>
      <c r="AJ93" s="10" t="s">
        <v>140</v>
      </c>
      <c r="AK93" s="10" t="s">
        <v>140</v>
      </c>
      <c r="AL93" s="10" t="s">
        <v>140</v>
      </c>
      <c r="AM93" s="10" t="s">
        <v>140</v>
      </c>
      <c r="AN93" s="10" t="s">
        <v>140</v>
      </c>
      <c r="AO93" s="10" t="s">
        <v>140</v>
      </c>
      <c r="AP93" s="10" t="s">
        <v>140</v>
      </c>
      <c r="AQ93" s="10" t="s">
        <v>140</v>
      </c>
      <c r="AR93" s="10" t="s">
        <v>140</v>
      </c>
      <c r="AS93" s="10" t="s">
        <v>139</v>
      </c>
      <c r="AT93" s="10" t="s">
        <v>140</v>
      </c>
      <c r="AU93" s="10" t="s">
        <v>140</v>
      </c>
      <c r="AV93" s="10" t="s">
        <v>140</v>
      </c>
      <c r="AW93" s="10" t="s">
        <v>140</v>
      </c>
      <c r="AX93" s="9" t="s">
        <v>139</v>
      </c>
      <c r="AY93" s="10" t="s">
        <v>139</v>
      </c>
      <c r="AZ93" s="29" t="s">
        <v>140</v>
      </c>
      <c r="BA93" s="10" t="s">
        <v>143</v>
      </c>
      <c r="BB93" s="10" t="s">
        <v>143</v>
      </c>
      <c r="BC93" s="10" t="s">
        <v>143</v>
      </c>
      <c r="BD93" s="10" t="s">
        <v>143</v>
      </c>
      <c r="BE93" s="10" t="s">
        <v>140</v>
      </c>
      <c r="BF93" s="10" t="s">
        <v>140</v>
      </c>
      <c r="BG93" s="10" t="s">
        <v>140</v>
      </c>
      <c r="BH93" s="10" t="s">
        <v>140</v>
      </c>
      <c r="BI93" s="10" t="s">
        <v>140</v>
      </c>
      <c r="BJ93" s="10" t="s">
        <v>140</v>
      </c>
      <c r="BK93" s="10">
        <v>1872</v>
      </c>
      <c r="BL93" s="10">
        <v>-27</v>
      </c>
      <c r="BM93" s="10">
        <v>34</v>
      </c>
    </row>
    <row r="94" spans="1:65">
      <c r="A94" s="10">
        <v>90</v>
      </c>
      <c r="B94" s="10" t="s">
        <v>478</v>
      </c>
      <c r="C94" s="10" t="s">
        <v>479</v>
      </c>
      <c r="D94" s="11" t="s">
        <v>178</v>
      </c>
      <c r="E94" s="10">
        <v>3321010</v>
      </c>
      <c r="F94" s="10" t="s">
        <v>480</v>
      </c>
      <c r="G94" s="10" t="s">
        <v>167</v>
      </c>
      <c r="H94" s="10">
        <v>825.13</v>
      </c>
      <c r="I94" s="10">
        <v>63.9</v>
      </c>
      <c r="J94" s="10">
        <v>1938.89</v>
      </c>
      <c r="K94" s="10">
        <v>386.24</v>
      </c>
      <c r="L94" s="10">
        <v>2523.12</v>
      </c>
      <c r="M94" s="10">
        <v>658.14</v>
      </c>
      <c r="N94" s="10">
        <v>26</v>
      </c>
      <c r="O94" s="10">
        <v>28.91</v>
      </c>
      <c r="P94" s="10">
        <v>143.8</v>
      </c>
      <c r="Q94" s="10">
        <v>44</v>
      </c>
      <c r="R94" s="10">
        <v>98.2</v>
      </c>
      <c r="S94" s="10">
        <v>0</v>
      </c>
      <c r="T94" s="10">
        <v>3675.14</v>
      </c>
      <c r="U94" s="10">
        <v>1503.22</v>
      </c>
      <c r="V94" s="10" t="s">
        <v>139</v>
      </c>
      <c r="W94" s="20">
        <f t="shared" si="3"/>
        <v>26.0843717302388</v>
      </c>
      <c r="X94" s="10" t="s">
        <v>140</v>
      </c>
      <c r="Y94" s="10" t="s">
        <v>139</v>
      </c>
      <c r="Z94" s="10" t="s">
        <v>140</v>
      </c>
      <c r="AA94" s="10" t="s">
        <v>140</v>
      </c>
      <c r="AB94" s="9" t="s">
        <v>139</v>
      </c>
      <c r="AC94" s="10" t="s">
        <v>140</v>
      </c>
      <c r="AD94" s="10" t="s">
        <v>140</v>
      </c>
      <c r="AE94" s="10" t="s">
        <v>140</v>
      </c>
      <c r="AF94" s="10" t="s">
        <v>140</v>
      </c>
      <c r="AG94" s="10" t="str">
        <f t="shared" si="4"/>
        <v>否</v>
      </c>
      <c r="AH94" s="28">
        <f t="shared" si="6"/>
        <v>0.825560657952507</v>
      </c>
      <c r="AI94" s="10" t="s">
        <v>140</v>
      </c>
      <c r="AJ94" s="10" t="s">
        <v>140</v>
      </c>
      <c r="AK94" s="10" t="s">
        <v>140</v>
      </c>
      <c r="AL94" s="10">
        <v>8000</v>
      </c>
      <c r="AM94" s="10" t="s">
        <v>140</v>
      </c>
      <c r="AN94" s="10" t="s">
        <v>139</v>
      </c>
      <c r="AO94" s="10" t="s">
        <v>140</v>
      </c>
      <c r="AP94" s="10" t="s">
        <v>140</v>
      </c>
      <c r="AQ94" s="10" t="s">
        <v>140</v>
      </c>
      <c r="AR94" s="10" t="s">
        <v>140</v>
      </c>
      <c r="AS94" s="10" t="s">
        <v>139</v>
      </c>
      <c r="AT94" s="10" t="s">
        <v>140</v>
      </c>
      <c r="AU94" s="10" t="s">
        <v>140</v>
      </c>
      <c r="AV94" s="10" t="s">
        <v>140</v>
      </c>
      <c r="AW94" s="10" t="s">
        <v>140</v>
      </c>
      <c r="AX94" s="9" t="s">
        <v>139</v>
      </c>
      <c r="AY94" s="10" t="s">
        <v>139</v>
      </c>
      <c r="AZ94" s="29" t="s">
        <v>140</v>
      </c>
      <c r="BA94" s="10" t="s">
        <v>143</v>
      </c>
      <c r="BB94" s="10" t="s">
        <v>143</v>
      </c>
      <c r="BC94" s="10" t="s">
        <v>143</v>
      </c>
      <c r="BD94" s="10">
        <v>1</v>
      </c>
      <c r="BE94" s="10" t="s">
        <v>140</v>
      </c>
      <c r="BF94" s="10" t="s">
        <v>140</v>
      </c>
      <c r="BG94" s="10" t="s">
        <v>140</v>
      </c>
      <c r="BH94" s="10" t="s">
        <v>139</v>
      </c>
      <c r="BI94" s="10" t="s">
        <v>140</v>
      </c>
      <c r="BJ94" s="10" t="s">
        <v>140</v>
      </c>
      <c r="BK94" s="10">
        <v>2523.12</v>
      </c>
      <c r="BL94" s="10">
        <v>658.14</v>
      </c>
      <c r="BM94" s="10">
        <v>28.91</v>
      </c>
    </row>
    <row r="95" spans="1:65">
      <c r="A95" s="10">
        <v>91</v>
      </c>
      <c r="B95" s="10" t="s">
        <v>481</v>
      </c>
      <c r="C95" s="31" t="s">
        <v>482</v>
      </c>
      <c r="D95" s="11" t="s">
        <v>151</v>
      </c>
      <c r="E95" s="10">
        <v>2730</v>
      </c>
      <c r="F95" s="10" t="s">
        <v>483</v>
      </c>
      <c r="G95" s="10" t="s">
        <v>484</v>
      </c>
      <c r="H95" s="10">
        <v>12170.8</v>
      </c>
      <c r="I95" s="10">
        <v>230.9</v>
      </c>
      <c r="J95" s="10">
        <v>8387.3</v>
      </c>
      <c r="K95" s="10">
        <v>8.5</v>
      </c>
      <c r="L95" s="10">
        <v>3814.7</v>
      </c>
      <c r="M95" s="10">
        <v>3.6</v>
      </c>
      <c r="N95" s="10">
        <v>40</v>
      </c>
      <c r="O95" s="10">
        <v>26</v>
      </c>
      <c r="P95" s="10">
        <v>0</v>
      </c>
      <c r="Q95" s="10">
        <v>21</v>
      </c>
      <c r="R95" s="10">
        <v>11.91</v>
      </c>
      <c r="S95" s="10">
        <v>0</v>
      </c>
      <c r="T95" s="10">
        <v>21645</v>
      </c>
      <c r="U95" s="10">
        <v>6443</v>
      </c>
      <c r="V95" s="10" t="s">
        <v>139</v>
      </c>
      <c r="W95" s="20">
        <f t="shared" si="3"/>
        <v>0.0943717723543136</v>
      </c>
      <c r="X95" s="10" t="s">
        <v>140</v>
      </c>
      <c r="Y95" s="10" t="s">
        <v>139</v>
      </c>
      <c r="Z95" s="10" t="s">
        <v>140</v>
      </c>
      <c r="AA95" s="10" t="s">
        <v>140</v>
      </c>
      <c r="AB95" s="10" t="s">
        <v>140</v>
      </c>
      <c r="AC95" s="9" t="s">
        <v>139</v>
      </c>
      <c r="AD95" s="10" t="s">
        <v>140</v>
      </c>
      <c r="AE95" s="10" t="s">
        <v>140</v>
      </c>
      <c r="AF95" s="10" t="s">
        <v>140</v>
      </c>
      <c r="AG95" s="10" t="str">
        <f t="shared" si="4"/>
        <v>否</v>
      </c>
      <c r="AH95" s="28">
        <f t="shared" si="6"/>
        <v>-0.428024199175449</v>
      </c>
      <c r="AI95" s="10" t="s">
        <v>140</v>
      </c>
      <c r="AJ95" s="10" t="s">
        <v>140</v>
      </c>
      <c r="AK95" s="10" t="s">
        <v>140</v>
      </c>
      <c r="AL95" s="10" t="s">
        <v>140</v>
      </c>
      <c r="AM95" s="10" t="s">
        <v>140</v>
      </c>
      <c r="AN95" s="10" t="s">
        <v>140</v>
      </c>
      <c r="AO95" s="10" t="s">
        <v>140</v>
      </c>
      <c r="AP95" s="10" t="s">
        <v>140</v>
      </c>
      <c r="AQ95" s="10" t="s">
        <v>140</v>
      </c>
      <c r="AR95" s="10" t="s">
        <v>140</v>
      </c>
      <c r="AS95" s="10" t="s">
        <v>140</v>
      </c>
      <c r="AT95" s="10" t="s">
        <v>140</v>
      </c>
      <c r="AU95" s="10" t="s">
        <v>140</v>
      </c>
      <c r="AV95" s="10" t="s">
        <v>140</v>
      </c>
      <c r="AW95" s="10" t="s">
        <v>140</v>
      </c>
      <c r="AX95" s="10" t="s">
        <v>140</v>
      </c>
      <c r="AY95" s="10" t="s">
        <v>140</v>
      </c>
      <c r="AZ95" s="29" t="s">
        <v>140</v>
      </c>
      <c r="BA95" s="10" t="s">
        <v>143</v>
      </c>
      <c r="BB95" s="10" t="s">
        <v>143</v>
      </c>
      <c r="BC95" s="10" t="s">
        <v>143</v>
      </c>
      <c r="BD95" s="10">
        <v>1</v>
      </c>
      <c r="BE95" s="10" t="s">
        <v>140</v>
      </c>
      <c r="BF95" s="10" t="s">
        <v>140</v>
      </c>
      <c r="BG95" s="10" t="s">
        <v>140</v>
      </c>
      <c r="BH95" s="10" t="s">
        <v>140</v>
      </c>
      <c r="BI95" s="10" t="s">
        <v>140</v>
      </c>
      <c r="BJ95" s="10" t="s">
        <v>140</v>
      </c>
      <c r="BK95" s="10">
        <v>3814.7</v>
      </c>
      <c r="BL95" s="10">
        <v>3.6</v>
      </c>
      <c r="BM95" s="10">
        <v>26</v>
      </c>
    </row>
    <row r="96" spans="1:65">
      <c r="A96" s="10">
        <v>92</v>
      </c>
      <c r="B96" s="10" t="s">
        <v>485</v>
      </c>
      <c r="C96" s="10" t="s">
        <v>486</v>
      </c>
      <c r="D96" s="11" t="s">
        <v>413</v>
      </c>
      <c r="E96" s="10">
        <v>2100010</v>
      </c>
      <c r="F96" s="10" t="s">
        <v>487</v>
      </c>
      <c r="G96" s="10" t="s">
        <v>488</v>
      </c>
      <c r="H96" s="10">
        <v>3225</v>
      </c>
      <c r="I96" s="10">
        <v>445</v>
      </c>
      <c r="J96" s="10">
        <v>2838</v>
      </c>
      <c r="K96" s="10">
        <v>4548</v>
      </c>
      <c r="L96" s="10">
        <v>2665</v>
      </c>
      <c r="M96" s="10">
        <v>318</v>
      </c>
      <c r="N96" s="10">
        <v>23</v>
      </c>
      <c r="O96" s="10">
        <v>26</v>
      </c>
      <c r="P96" s="10">
        <v>12</v>
      </c>
      <c r="Q96" s="10">
        <v>38</v>
      </c>
      <c r="R96" s="10">
        <v>118</v>
      </c>
      <c r="S96" s="10">
        <v>0</v>
      </c>
      <c r="T96" s="10">
        <v>4150</v>
      </c>
      <c r="U96" s="10">
        <v>522</v>
      </c>
      <c r="V96" s="10" t="s">
        <v>139</v>
      </c>
      <c r="W96" s="20">
        <f t="shared" si="3"/>
        <v>11.9324577861163</v>
      </c>
      <c r="X96" s="10" t="s">
        <v>140</v>
      </c>
      <c r="Y96" s="10" t="s">
        <v>139</v>
      </c>
      <c r="Z96" s="10" t="s">
        <v>140</v>
      </c>
      <c r="AA96" s="10" t="s">
        <v>140</v>
      </c>
      <c r="AB96" s="10" t="s">
        <v>140</v>
      </c>
      <c r="AC96" s="10" t="s">
        <v>140</v>
      </c>
      <c r="AD96" s="10" t="s">
        <v>140</v>
      </c>
      <c r="AE96" s="10" t="s">
        <v>140</v>
      </c>
      <c r="AF96" s="10" t="s">
        <v>140</v>
      </c>
      <c r="AG96" s="10" t="str">
        <f t="shared" si="4"/>
        <v>否</v>
      </c>
      <c r="AH96" s="28">
        <f t="shared" si="6"/>
        <v>-0.0904792107117689</v>
      </c>
      <c r="AI96" s="10" t="s">
        <v>140</v>
      </c>
      <c r="AJ96" s="10" t="s">
        <v>140</v>
      </c>
      <c r="AK96" s="10" t="s">
        <v>140</v>
      </c>
      <c r="AL96" s="10" t="s">
        <v>140</v>
      </c>
      <c r="AM96" s="10" t="s">
        <v>140</v>
      </c>
      <c r="AN96" s="10" t="s">
        <v>140</v>
      </c>
      <c r="AO96" s="10" t="s">
        <v>139</v>
      </c>
      <c r="AP96" s="10" t="s">
        <v>140</v>
      </c>
      <c r="AQ96" s="10" t="s">
        <v>140</v>
      </c>
      <c r="AR96" s="10" t="s">
        <v>140</v>
      </c>
      <c r="AS96" s="10" t="s">
        <v>140</v>
      </c>
      <c r="AT96" s="10" t="s">
        <v>140</v>
      </c>
      <c r="AU96" s="10" t="s">
        <v>140</v>
      </c>
      <c r="AV96" s="10" t="s">
        <v>140</v>
      </c>
      <c r="AW96" s="10" t="s">
        <v>140</v>
      </c>
      <c r="AX96" s="9" t="s">
        <v>139</v>
      </c>
      <c r="AY96" s="10" t="s">
        <v>140</v>
      </c>
      <c r="AZ96" s="29" t="s">
        <v>140</v>
      </c>
      <c r="BA96" s="10" t="s">
        <v>143</v>
      </c>
      <c r="BB96" s="10" t="s">
        <v>143</v>
      </c>
      <c r="BC96" s="10" t="s">
        <v>143</v>
      </c>
      <c r="BD96" s="10">
        <v>2</v>
      </c>
      <c r="BE96" s="10" t="s">
        <v>140</v>
      </c>
      <c r="BF96" s="10" t="s">
        <v>140</v>
      </c>
      <c r="BG96" s="10" t="s">
        <v>140</v>
      </c>
      <c r="BH96" s="10" t="s">
        <v>140</v>
      </c>
      <c r="BI96" s="10" t="s">
        <v>140</v>
      </c>
      <c r="BJ96" s="10" t="s">
        <v>140</v>
      </c>
      <c r="BK96" s="10">
        <v>2665</v>
      </c>
      <c r="BL96" s="10">
        <v>318</v>
      </c>
      <c r="BM96" s="10">
        <v>26</v>
      </c>
    </row>
    <row r="97" spans="1:65">
      <c r="A97" s="10">
        <v>93</v>
      </c>
      <c r="B97" s="10" t="s">
        <v>489</v>
      </c>
      <c r="C97" s="10" t="s">
        <v>490</v>
      </c>
      <c r="D97" s="11" t="s">
        <v>136</v>
      </c>
      <c r="E97" s="10">
        <v>3062</v>
      </c>
      <c r="F97" s="10" t="s">
        <v>491</v>
      </c>
      <c r="G97" s="10" t="s">
        <v>492</v>
      </c>
      <c r="H97" s="10">
        <v>3879.6</v>
      </c>
      <c r="I97" s="10">
        <v>86.3</v>
      </c>
      <c r="J97" s="10">
        <v>3965.8</v>
      </c>
      <c r="K97" s="10">
        <v>129.6</v>
      </c>
      <c r="L97" s="10">
        <v>3567.7</v>
      </c>
      <c r="M97" s="10">
        <v>38</v>
      </c>
      <c r="N97" s="10">
        <v>18</v>
      </c>
      <c r="O97" s="10">
        <v>141.03</v>
      </c>
      <c r="P97" s="10">
        <v>0</v>
      </c>
      <c r="Q97" s="10">
        <v>118</v>
      </c>
      <c r="R97" s="10">
        <v>333.57</v>
      </c>
      <c r="S97" s="10">
        <v>6.1</v>
      </c>
      <c r="T97" s="10">
        <v>3310.7</v>
      </c>
      <c r="U97" s="10">
        <v>642.6</v>
      </c>
      <c r="V97" s="10" t="s">
        <v>139</v>
      </c>
      <c r="W97" s="20">
        <f t="shared" si="3"/>
        <v>1.06511197690389</v>
      </c>
      <c r="X97" s="10" t="s">
        <v>140</v>
      </c>
      <c r="Y97" s="10" t="s">
        <v>139</v>
      </c>
      <c r="Z97" s="10" t="s">
        <v>140</v>
      </c>
      <c r="AA97" s="10" t="s">
        <v>140</v>
      </c>
      <c r="AB97" s="10" t="s">
        <v>140</v>
      </c>
      <c r="AC97" s="10" t="s">
        <v>140</v>
      </c>
      <c r="AD97" s="10" t="s">
        <v>140</v>
      </c>
      <c r="AE97" s="10" t="s">
        <v>140</v>
      </c>
      <c r="AF97" s="10" t="s">
        <v>140</v>
      </c>
      <c r="AG97" s="10" t="str">
        <f t="shared" si="4"/>
        <v>否</v>
      </c>
      <c r="AH97" s="28">
        <f t="shared" si="6"/>
        <v>-0.0390822457883551</v>
      </c>
      <c r="AI97" s="10" t="s">
        <v>140</v>
      </c>
      <c r="AJ97" s="10" t="s">
        <v>140</v>
      </c>
      <c r="AK97" s="10" t="s">
        <v>140</v>
      </c>
      <c r="AL97" s="10" t="s">
        <v>140</v>
      </c>
      <c r="AM97" s="10" t="s">
        <v>140</v>
      </c>
      <c r="AN97" s="10" t="s">
        <v>140</v>
      </c>
      <c r="AO97" s="10" t="s">
        <v>140</v>
      </c>
      <c r="AP97" s="10" t="s">
        <v>140</v>
      </c>
      <c r="AQ97" s="10" t="s">
        <v>140</v>
      </c>
      <c r="AR97" s="10" t="s">
        <v>140</v>
      </c>
      <c r="AS97" s="10" t="s">
        <v>140</v>
      </c>
      <c r="AT97" s="10" t="s">
        <v>140</v>
      </c>
      <c r="AU97" s="10" t="s">
        <v>140</v>
      </c>
      <c r="AV97" s="10" t="s">
        <v>139</v>
      </c>
      <c r="AW97" s="10" t="s">
        <v>140</v>
      </c>
      <c r="AX97" s="10" t="s">
        <v>140</v>
      </c>
      <c r="AY97" s="10" t="s">
        <v>140</v>
      </c>
      <c r="AZ97" s="29" t="s">
        <v>140</v>
      </c>
      <c r="BA97" s="10" t="s">
        <v>143</v>
      </c>
      <c r="BB97" s="10" t="s">
        <v>143</v>
      </c>
      <c r="BC97" s="10" t="s">
        <v>143</v>
      </c>
      <c r="BD97" s="10">
        <v>3</v>
      </c>
      <c r="BE97" s="10" t="s">
        <v>140</v>
      </c>
      <c r="BF97" s="10" t="s">
        <v>140</v>
      </c>
      <c r="BG97" s="10" t="s">
        <v>140</v>
      </c>
      <c r="BH97" s="10" t="s">
        <v>140</v>
      </c>
      <c r="BI97" s="10" t="s">
        <v>140</v>
      </c>
      <c r="BJ97" s="10" t="s">
        <v>140</v>
      </c>
      <c r="BK97" s="10">
        <v>3567.7</v>
      </c>
      <c r="BL97" s="10">
        <v>38</v>
      </c>
      <c r="BM97" s="10">
        <v>141.04</v>
      </c>
    </row>
    <row r="98" spans="1:65">
      <c r="A98" s="10">
        <v>94</v>
      </c>
      <c r="B98" s="10" t="s">
        <v>493</v>
      </c>
      <c r="C98" s="10" t="s">
        <v>494</v>
      </c>
      <c r="D98" s="11" t="s">
        <v>136</v>
      </c>
      <c r="E98" s="10">
        <v>2669</v>
      </c>
      <c r="F98" s="10" t="s">
        <v>495</v>
      </c>
      <c r="G98" s="10" t="s">
        <v>496</v>
      </c>
      <c r="H98" s="10">
        <v>2854</v>
      </c>
      <c r="I98" s="10">
        <v>54</v>
      </c>
      <c r="J98" s="10">
        <v>4466</v>
      </c>
      <c r="K98" s="10">
        <v>38</v>
      </c>
      <c r="L98" s="10">
        <v>3762</v>
      </c>
      <c r="M98" s="10">
        <v>147</v>
      </c>
      <c r="N98" s="10">
        <v>70</v>
      </c>
      <c r="O98" s="10">
        <v>330</v>
      </c>
      <c r="P98" s="10">
        <v>30</v>
      </c>
      <c r="Q98" s="10">
        <v>64</v>
      </c>
      <c r="R98" s="10">
        <v>1583.29</v>
      </c>
      <c r="S98" s="10">
        <v>30.4</v>
      </c>
      <c r="T98" s="10">
        <v>16011</v>
      </c>
      <c r="U98" s="10">
        <v>9416</v>
      </c>
      <c r="V98" s="10" t="s">
        <v>139</v>
      </c>
      <c r="W98" s="20">
        <f t="shared" si="3"/>
        <v>3.90749601275917</v>
      </c>
      <c r="X98" s="10" t="s">
        <v>140</v>
      </c>
      <c r="Y98" s="10" t="s">
        <v>139</v>
      </c>
      <c r="Z98" s="10" t="s">
        <v>140</v>
      </c>
      <c r="AA98" s="10" t="s">
        <v>140</v>
      </c>
      <c r="AB98" s="10" t="s">
        <v>140</v>
      </c>
      <c r="AC98" s="10" t="s">
        <v>140</v>
      </c>
      <c r="AD98" s="10" t="s">
        <v>140</v>
      </c>
      <c r="AE98" s="10" t="s">
        <v>140</v>
      </c>
      <c r="AF98" s="10" t="s">
        <v>140</v>
      </c>
      <c r="AG98" s="10" t="str">
        <f t="shared" si="4"/>
        <v>否</v>
      </c>
      <c r="AH98" s="28">
        <f t="shared" si="6"/>
        <v>0.203592917726741</v>
      </c>
      <c r="AI98" s="10" t="s">
        <v>140</v>
      </c>
      <c r="AJ98" s="10" t="s">
        <v>140</v>
      </c>
      <c r="AK98" s="10" t="s">
        <v>140</v>
      </c>
      <c r="AL98" s="10" t="s">
        <v>140</v>
      </c>
      <c r="AM98" s="10" t="s">
        <v>140</v>
      </c>
      <c r="AN98" s="10" t="s">
        <v>139</v>
      </c>
      <c r="AO98" s="10" t="s">
        <v>140</v>
      </c>
      <c r="AP98" s="10" t="s">
        <v>140</v>
      </c>
      <c r="AQ98" s="10" t="s">
        <v>140</v>
      </c>
      <c r="AR98" s="10" t="s">
        <v>139</v>
      </c>
      <c r="AS98" s="10" t="s">
        <v>139</v>
      </c>
      <c r="AT98" s="10" t="s">
        <v>140</v>
      </c>
      <c r="AU98" s="10" t="s">
        <v>140</v>
      </c>
      <c r="AV98" s="10" t="s">
        <v>140</v>
      </c>
      <c r="AW98" s="10" t="s">
        <v>140</v>
      </c>
      <c r="AX98" s="10" t="s">
        <v>140</v>
      </c>
      <c r="AY98" s="10" t="s">
        <v>140</v>
      </c>
      <c r="AZ98" s="29" t="s">
        <v>140</v>
      </c>
      <c r="BA98" s="10" t="s">
        <v>143</v>
      </c>
      <c r="BB98" s="10" t="s">
        <v>143</v>
      </c>
      <c r="BC98" s="10" t="s">
        <v>143</v>
      </c>
      <c r="BD98" s="10">
        <v>3</v>
      </c>
      <c r="BE98" s="10" t="s">
        <v>140</v>
      </c>
      <c r="BF98" s="10" t="s">
        <v>140</v>
      </c>
      <c r="BG98" s="10" t="s">
        <v>139</v>
      </c>
      <c r="BH98" s="10" t="s">
        <v>140</v>
      </c>
      <c r="BI98" s="10" t="s">
        <v>140</v>
      </c>
      <c r="BJ98" s="10" t="s">
        <v>140</v>
      </c>
      <c r="BK98" s="10">
        <v>3762</v>
      </c>
      <c r="BL98" s="10">
        <v>147</v>
      </c>
      <c r="BM98" s="10">
        <v>330</v>
      </c>
    </row>
    <row r="99" spans="1:65">
      <c r="A99" s="10">
        <v>95</v>
      </c>
      <c r="B99" s="10" t="s">
        <v>497</v>
      </c>
      <c r="C99" s="10" t="s">
        <v>498</v>
      </c>
      <c r="D99" s="10" t="s">
        <v>136</v>
      </c>
      <c r="E99" s="10">
        <v>3091</v>
      </c>
      <c r="F99" s="10" t="s">
        <v>499</v>
      </c>
      <c r="G99" s="10" t="s">
        <v>500</v>
      </c>
      <c r="H99" s="10">
        <v>3908.38</v>
      </c>
      <c r="I99" s="10">
        <v>42.16</v>
      </c>
      <c r="J99" s="10">
        <v>6357.9</v>
      </c>
      <c r="K99" s="10">
        <v>-860.2</v>
      </c>
      <c r="L99" s="10">
        <v>12102.29</v>
      </c>
      <c r="M99" s="10">
        <v>794.94</v>
      </c>
      <c r="N99" s="10">
        <v>15.12</v>
      </c>
      <c r="O99" s="10">
        <v>8.13</v>
      </c>
      <c r="P99" s="10">
        <v>676.82</v>
      </c>
      <c r="Q99" s="10">
        <v>106</v>
      </c>
      <c r="R99" s="10">
        <v>72.76</v>
      </c>
      <c r="S99" s="10">
        <v>0</v>
      </c>
      <c r="T99" s="10">
        <v>9517.47</v>
      </c>
      <c r="U99" s="10">
        <v>3959.04</v>
      </c>
      <c r="V99" s="10" t="s">
        <v>140</v>
      </c>
      <c r="W99" s="20">
        <f t="shared" si="3"/>
        <v>6.56850893508584</v>
      </c>
      <c r="X99" s="10" t="s">
        <v>140</v>
      </c>
      <c r="Y99" s="10" t="s">
        <v>139</v>
      </c>
      <c r="Z99" s="9" t="s">
        <v>139</v>
      </c>
      <c r="AA99" s="10" t="s">
        <v>140</v>
      </c>
      <c r="AB99" s="9" t="s">
        <v>139</v>
      </c>
      <c r="AC99" s="10" t="s">
        <v>140</v>
      </c>
      <c r="AD99" s="10" t="s">
        <v>140</v>
      </c>
      <c r="AE99" s="10" t="s">
        <v>140</v>
      </c>
      <c r="AF99" s="10" t="s">
        <v>140</v>
      </c>
      <c r="AG99" s="10" t="str">
        <f t="shared" si="4"/>
        <v>是</v>
      </c>
      <c r="AH99" s="28">
        <f t="shared" si="6"/>
        <v>0.76511983773513</v>
      </c>
      <c r="AI99" s="10" t="s">
        <v>140</v>
      </c>
      <c r="AJ99" s="10" t="s">
        <v>140</v>
      </c>
      <c r="AK99" s="10" t="s">
        <v>140</v>
      </c>
      <c r="AL99" s="10" t="s">
        <v>140</v>
      </c>
      <c r="AM99" s="10" t="s">
        <v>140</v>
      </c>
      <c r="AN99" s="10" t="s">
        <v>140</v>
      </c>
      <c r="AO99" s="10" t="s">
        <v>140</v>
      </c>
      <c r="AP99" s="10" t="s">
        <v>140</v>
      </c>
      <c r="AQ99" s="10" t="s">
        <v>140</v>
      </c>
      <c r="AR99" s="10" t="s">
        <v>139</v>
      </c>
      <c r="AS99" s="10" t="s">
        <v>139</v>
      </c>
      <c r="AT99" s="10" t="s">
        <v>140</v>
      </c>
      <c r="AU99" s="10" t="s">
        <v>140</v>
      </c>
      <c r="AV99" s="10" t="s">
        <v>139</v>
      </c>
      <c r="AW99" s="10" t="s">
        <v>140</v>
      </c>
      <c r="AX99" s="10" t="s">
        <v>140</v>
      </c>
      <c r="AY99" s="10" t="s">
        <v>139</v>
      </c>
      <c r="AZ99" s="29" t="s">
        <v>140</v>
      </c>
      <c r="BA99" s="10" t="s">
        <v>143</v>
      </c>
      <c r="BB99" s="10" t="s">
        <v>143</v>
      </c>
      <c r="BC99" s="10" t="s">
        <v>143</v>
      </c>
      <c r="BD99" s="10">
        <v>1</v>
      </c>
      <c r="BE99" s="10" t="s">
        <v>140</v>
      </c>
      <c r="BF99" s="10" t="s">
        <v>140</v>
      </c>
      <c r="BG99" s="10" t="s">
        <v>140</v>
      </c>
      <c r="BH99" s="10" t="s">
        <v>139</v>
      </c>
      <c r="BI99" s="10" t="s">
        <v>140</v>
      </c>
      <c r="BJ99" s="10" t="s">
        <v>140</v>
      </c>
      <c r="BK99" s="10">
        <v>12102.29</v>
      </c>
      <c r="BL99" s="10">
        <v>794.94</v>
      </c>
      <c r="BM99" s="10">
        <v>8.13</v>
      </c>
    </row>
    <row r="100" spans="1:65">
      <c r="A100" s="10">
        <v>96</v>
      </c>
      <c r="B100" s="10" t="s">
        <v>501</v>
      </c>
      <c r="C100" s="10" t="s">
        <v>502</v>
      </c>
      <c r="D100" s="12" t="s">
        <v>136</v>
      </c>
      <c r="E100" s="14">
        <v>2319</v>
      </c>
      <c r="F100" s="10" t="s">
        <v>503</v>
      </c>
      <c r="G100" s="10" t="s">
        <v>504</v>
      </c>
      <c r="H100" s="10">
        <v>13757.52</v>
      </c>
      <c r="I100" s="10">
        <v>-424.5</v>
      </c>
      <c r="J100" s="10">
        <v>13415.61</v>
      </c>
      <c r="K100" s="10">
        <v>-1247.46</v>
      </c>
      <c r="L100" s="10">
        <v>15557.52</v>
      </c>
      <c r="M100" s="10">
        <v>16.4</v>
      </c>
      <c r="N100" s="10">
        <v>107</v>
      </c>
      <c r="O100" s="10">
        <v>252.03</v>
      </c>
      <c r="P100" s="10">
        <v>150</v>
      </c>
      <c r="Q100" s="10">
        <v>187</v>
      </c>
      <c r="R100" s="10">
        <v>1262.48</v>
      </c>
      <c r="S100" s="10">
        <v>54.896</v>
      </c>
      <c r="T100" s="10">
        <v>7657.81</v>
      </c>
      <c r="U100" s="10">
        <v>4644.75</v>
      </c>
      <c r="V100" s="10" t="s">
        <v>140</v>
      </c>
      <c r="W100" s="20">
        <f t="shared" si="3"/>
        <v>0.105415258987294</v>
      </c>
      <c r="X100" s="10" t="s">
        <v>140</v>
      </c>
      <c r="Y100" s="10" t="s">
        <v>139</v>
      </c>
      <c r="Z100" s="10" t="s">
        <v>140</v>
      </c>
      <c r="AA100" s="10" t="s">
        <v>140</v>
      </c>
      <c r="AB100" s="10" t="s">
        <v>140</v>
      </c>
      <c r="AC100" s="10" t="s">
        <v>140</v>
      </c>
      <c r="AD100" s="10" t="s">
        <v>140</v>
      </c>
      <c r="AE100" s="10" t="s">
        <v>140</v>
      </c>
      <c r="AF100" s="10" t="s">
        <v>140</v>
      </c>
      <c r="AG100" s="10" t="str">
        <f t="shared" si="4"/>
        <v>是</v>
      </c>
      <c r="AH100" s="28">
        <f t="shared" si="6"/>
        <v>0.067402725218908</v>
      </c>
      <c r="AI100" s="10" t="s">
        <v>140</v>
      </c>
      <c r="AJ100" s="10" t="s">
        <v>140</v>
      </c>
      <c r="AK100" s="10" t="s">
        <v>140</v>
      </c>
      <c r="AL100" s="10" t="s">
        <v>140</v>
      </c>
      <c r="AM100" s="10" t="s">
        <v>140</v>
      </c>
      <c r="AN100" s="10" t="s">
        <v>140</v>
      </c>
      <c r="AO100" s="10" t="s">
        <v>140</v>
      </c>
      <c r="AP100" s="10" t="s">
        <v>140</v>
      </c>
      <c r="AQ100" s="10" t="s">
        <v>140</v>
      </c>
      <c r="AR100" s="10" t="s">
        <v>140</v>
      </c>
      <c r="AS100" s="10" t="s">
        <v>139</v>
      </c>
      <c r="AT100" s="10" t="s">
        <v>140</v>
      </c>
      <c r="AU100" s="10" t="s">
        <v>140</v>
      </c>
      <c r="AV100" s="10" t="s">
        <v>139</v>
      </c>
      <c r="AW100" s="10" t="s">
        <v>140</v>
      </c>
      <c r="AX100" s="10" t="s">
        <v>140</v>
      </c>
      <c r="AY100" s="10" t="s">
        <v>139</v>
      </c>
      <c r="AZ100" s="29" t="s">
        <v>140</v>
      </c>
      <c r="BA100" s="10" t="s">
        <v>143</v>
      </c>
      <c r="BB100" s="10" t="s">
        <v>143</v>
      </c>
      <c r="BC100" s="10" t="s">
        <v>143</v>
      </c>
      <c r="BD100" s="10">
        <v>3</v>
      </c>
      <c r="BE100" s="10" t="s">
        <v>140</v>
      </c>
      <c r="BF100" s="10" t="s">
        <v>140</v>
      </c>
      <c r="BG100" s="10" t="s">
        <v>140</v>
      </c>
      <c r="BH100" s="10" t="s">
        <v>139</v>
      </c>
      <c r="BI100" s="10" t="s">
        <v>140</v>
      </c>
      <c r="BJ100" s="10" t="s">
        <v>140</v>
      </c>
      <c r="BK100" s="10">
        <v>15557.52</v>
      </c>
      <c r="BL100" s="10">
        <v>16.4</v>
      </c>
      <c r="BM100" s="10">
        <v>252.03</v>
      </c>
    </row>
    <row r="101" spans="1:65">
      <c r="A101" s="10">
        <v>97</v>
      </c>
      <c r="B101" s="10" t="s">
        <v>505</v>
      </c>
      <c r="C101" s="10" t="s">
        <v>506</v>
      </c>
      <c r="D101" s="12" t="s">
        <v>136</v>
      </c>
      <c r="E101" s="14">
        <v>133</v>
      </c>
      <c r="F101" s="10" t="s">
        <v>507</v>
      </c>
      <c r="G101" s="10" t="s">
        <v>167</v>
      </c>
      <c r="H101" s="10">
        <v>1646.49</v>
      </c>
      <c r="I101" s="10">
        <v>-47.85</v>
      </c>
      <c r="J101" s="10">
        <v>1372.08</v>
      </c>
      <c r="K101" s="10">
        <v>-77.39</v>
      </c>
      <c r="L101" s="10">
        <v>542.99</v>
      </c>
      <c r="M101" s="10">
        <v>-108.98</v>
      </c>
      <c r="N101" s="10">
        <v>1200</v>
      </c>
      <c r="O101" s="10">
        <v>4.53</v>
      </c>
      <c r="P101" s="10">
        <v>0</v>
      </c>
      <c r="Q101" s="10">
        <v>22</v>
      </c>
      <c r="R101" s="10">
        <v>24.58</v>
      </c>
      <c r="S101" s="10">
        <v>0</v>
      </c>
      <c r="T101" s="10">
        <v>4869.77</v>
      </c>
      <c r="U101" s="10">
        <v>3998.62</v>
      </c>
      <c r="V101" s="10" t="s">
        <v>140</v>
      </c>
      <c r="W101" s="20">
        <f t="shared" si="3"/>
        <v>-20.0703512035212</v>
      </c>
      <c r="X101" s="10" t="s">
        <v>139</v>
      </c>
      <c r="Y101" s="10" t="s">
        <v>143</v>
      </c>
      <c r="Z101" s="10" t="s">
        <v>140</v>
      </c>
      <c r="AA101" s="10" t="s">
        <v>140</v>
      </c>
      <c r="AB101" s="10" t="s">
        <v>140</v>
      </c>
      <c r="AC101" s="10" t="s">
        <v>140</v>
      </c>
      <c r="AD101" s="10" t="s">
        <v>140</v>
      </c>
      <c r="AE101" s="10" t="s">
        <v>140</v>
      </c>
      <c r="AF101" s="10" t="s">
        <v>140</v>
      </c>
      <c r="AG101" s="10" t="str">
        <f t="shared" si="4"/>
        <v>否</v>
      </c>
      <c r="AH101" s="28">
        <f t="shared" si="6"/>
        <v>-0.385460699564949</v>
      </c>
      <c r="AI101" s="10" t="s">
        <v>140</v>
      </c>
      <c r="AJ101" s="10" t="s">
        <v>140</v>
      </c>
      <c r="AK101" s="10" t="s">
        <v>140</v>
      </c>
      <c r="AL101" s="10" t="s">
        <v>140</v>
      </c>
      <c r="AM101" s="10" t="s">
        <v>140</v>
      </c>
      <c r="AN101" s="10" t="s">
        <v>140</v>
      </c>
      <c r="AO101" s="10" t="s">
        <v>139</v>
      </c>
      <c r="AP101" s="10" t="s">
        <v>140</v>
      </c>
      <c r="AQ101" s="10" t="s">
        <v>140</v>
      </c>
      <c r="AR101" s="10" t="s">
        <v>140</v>
      </c>
      <c r="AS101" s="10" t="s">
        <v>140</v>
      </c>
      <c r="AT101" s="10" t="s">
        <v>140</v>
      </c>
      <c r="AU101" s="10" t="s">
        <v>140</v>
      </c>
      <c r="AV101" s="10" t="s">
        <v>140</v>
      </c>
      <c r="AW101" s="10" t="s">
        <v>140</v>
      </c>
      <c r="AX101" s="10" t="s">
        <v>140</v>
      </c>
      <c r="AY101" s="10" t="s">
        <v>140</v>
      </c>
      <c r="AZ101" s="29" t="s">
        <v>140</v>
      </c>
      <c r="BA101" s="10" t="s">
        <v>143</v>
      </c>
      <c r="BB101" s="10" t="s">
        <v>143</v>
      </c>
      <c r="BC101" s="10" t="s">
        <v>143</v>
      </c>
      <c r="BD101" s="10" t="s">
        <v>143</v>
      </c>
      <c r="BE101" s="10" t="s">
        <v>140</v>
      </c>
      <c r="BF101" s="10" t="s">
        <v>140</v>
      </c>
      <c r="BG101" s="10" t="s">
        <v>140</v>
      </c>
      <c r="BH101" s="10" t="s">
        <v>140</v>
      </c>
      <c r="BI101" s="10" t="s">
        <v>140</v>
      </c>
      <c r="BJ101" s="10" t="s">
        <v>140</v>
      </c>
      <c r="BK101" s="10">
        <v>542.99</v>
      </c>
      <c r="BL101" s="10">
        <v>-108.98</v>
      </c>
      <c r="BM101" s="10">
        <v>4.53</v>
      </c>
    </row>
    <row r="102" spans="1:65">
      <c r="A102" s="10">
        <v>98</v>
      </c>
      <c r="B102" s="10" t="s">
        <v>508</v>
      </c>
      <c r="C102" s="10" t="s">
        <v>509</v>
      </c>
      <c r="D102" s="11" t="s">
        <v>136</v>
      </c>
      <c r="E102" s="10">
        <v>3091</v>
      </c>
      <c r="F102" s="10" t="s">
        <v>197</v>
      </c>
      <c r="G102" s="10" t="s">
        <v>500</v>
      </c>
      <c r="H102" s="10">
        <v>12148.74</v>
      </c>
      <c r="I102" s="10">
        <v>-440.38</v>
      </c>
      <c r="J102" s="10">
        <v>5081.19</v>
      </c>
      <c r="K102" s="10">
        <v>-937.8</v>
      </c>
      <c r="L102" s="10">
        <v>5303.36</v>
      </c>
      <c r="M102" s="10">
        <v>-581.78</v>
      </c>
      <c r="N102" s="10">
        <v>48</v>
      </c>
      <c r="O102" s="10">
        <v>262.47</v>
      </c>
      <c r="P102" s="10">
        <v>554.9</v>
      </c>
      <c r="Q102" s="10">
        <v>83</v>
      </c>
      <c r="R102" s="10">
        <v>4259.36</v>
      </c>
      <c r="S102" s="10">
        <v>78.84</v>
      </c>
      <c r="T102" s="10">
        <v>25967.9</v>
      </c>
      <c r="U102" s="10">
        <v>20007.9</v>
      </c>
      <c r="V102" s="10" t="s">
        <v>140</v>
      </c>
      <c r="W102" s="20">
        <f t="shared" si="3"/>
        <v>-10.9700265492065</v>
      </c>
      <c r="X102" s="10" t="s">
        <v>139</v>
      </c>
      <c r="Y102" s="10" t="s">
        <v>139</v>
      </c>
      <c r="Z102" s="9" t="s">
        <v>139</v>
      </c>
      <c r="AA102" s="10" t="s">
        <v>140</v>
      </c>
      <c r="AB102" s="9" t="s">
        <v>139</v>
      </c>
      <c r="AC102" s="9" t="s">
        <v>139</v>
      </c>
      <c r="AD102" s="10" t="s">
        <v>140</v>
      </c>
      <c r="AE102" s="10" t="s">
        <v>140</v>
      </c>
      <c r="AF102" s="10" t="s">
        <v>140</v>
      </c>
      <c r="AG102" s="10" t="str">
        <f t="shared" si="4"/>
        <v>否</v>
      </c>
      <c r="AH102" s="28">
        <f t="shared" si="6"/>
        <v>-0.269013839148078</v>
      </c>
      <c r="AI102" s="10" t="s">
        <v>140</v>
      </c>
      <c r="AJ102" s="10" t="s">
        <v>140</v>
      </c>
      <c r="AK102" s="10" t="s">
        <v>140</v>
      </c>
      <c r="AL102" s="10" t="s">
        <v>140</v>
      </c>
      <c r="AM102" s="10" t="s">
        <v>140</v>
      </c>
      <c r="AN102" s="10" t="s">
        <v>139</v>
      </c>
      <c r="AO102" s="10" t="s">
        <v>140</v>
      </c>
      <c r="AP102" s="10" t="s">
        <v>140</v>
      </c>
      <c r="AQ102" s="10" t="s">
        <v>140</v>
      </c>
      <c r="AR102" s="10" t="s">
        <v>139</v>
      </c>
      <c r="AS102" s="10" t="s">
        <v>139</v>
      </c>
      <c r="AT102" s="10" t="s">
        <v>140</v>
      </c>
      <c r="AU102" s="10" t="s">
        <v>140</v>
      </c>
      <c r="AV102" s="10" t="s">
        <v>139</v>
      </c>
      <c r="AW102" s="10" t="s">
        <v>140</v>
      </c>
      <c r="AX102" s="10" t="s">
        <v>140</v>
      </c>
      <c r="AY102" s="10" t="s">
        <v>139</v>
      </c>
      <c r="AZ102" s="29" t="s">
        <v>140</v>
      </c>
      <c r="BA102" s="10" t="s">
        <v>143</v>
      </c>
      <c r="BB102" s="10" t="s">
        <v>143</v>
      </c>
      <c r="BC102" s="10" t="s">
        <v>143</v>
      </c>
      <c r="BD102" s="10">
        <v>1</v>
      </c>
      <c r="BE102" s="10" t="s">
        <v>140</v>
      </c>
      <c r="BF102" s="10" t="s">
        <v>140</v>
      </c>
      <c r="BG102" s="10" t="s">
        <v>140</v>
      </c>
      <c r="BH102" s="10" t="s">
        <v>140</v>
      </c>
      <c r="BI102" s="10" t="s">
        <v>140</v>
      </c>
      <c r="BJ102" s="10" t="s">
        <v>140</v>
      </c>
      <c r="BK102" s="10">
        <v>5303.36</v>
      </c>
      <c r="BL102" s="16">
        <v>-581.78</v>
      </c>
      <c r="BM102" s="10">
        <v>262.47</v>
      </c>
    </row>
    <row r="103" spans="1:65">
      <c r="A103" s="10">
        <v>99</v>
      </c>
      <c r="B103" s="10" t="s">
        <v>510</v>
      </c>
      <c r="C103" s="10" t="s">
        <v>511</v>
      </c>
      <c r="D103" s="11" t="s">
        <v>178</v>
      </c>
      <c r="E103" s="10">
        <v>3312</v>
      </c>
      <c r="F103" s="10" t="s">
        <v>512</v>
      </c>
      <c r="G103" s="10" t="s">
        <v>513</v>
      </c>
      <c r="H103" s="10">
        <v>2619</v>
      </c>
      <c r="I103" s="10">
        <v>21</v>
      </c>
      <c r="J103" s="10">
        <v>3607</v>
      </c>
      <c r="K103" s="10">
        <v>28</v>
      </c>
      <c r="L103" s="10">
        <v>3040</v>
      </c>
      <c r="M103" s="10">
        <v>33</v>
      </c>
      <c r="N103" s="10">
        <v>17.54</v>
      </c>
      <c r="O103" s="10">
        <v>105</v>
      </c>
      <c r="P103" s="10">
        <v>0</v>
      </c>
      <c r="Q103" s="10">
        <v>94</v>
      </c>
      <c r="R103" s="10">
        <v>196.15</v>
      </c>
      <c r="S103" s="10">
        <v>34.748</v>
      </c>
      <c r="T103" s="10">
        <v>1844</v>
      </c>
      <c r="U103" s="10">
        <v>1195</v>
      </c>
      <c r="V103" s="10" t="s">
        <v>139</v>
      </c>
      <c r="W103" s="20">
        <f t="shared" si="3"/>
        <v>1.08552631578947</v>
      </c>
      <c r="X103" s="10" t="s">
        <v>140</v>
      </c>
      <c r="Y103" s="10" t="s">
        <v>139</v>
      </c>
      <c r="Z103" s="10" t="s">
        <v>140</v>
      </c>
      <c r="AA103" s="10" t="s">
        <v>140</v>
      </c>
      <c r="AB103" s="10" t="s">
        <v>140</v>
      </c>
      <c r="AC103" s="10" t="s">
        <v>140</v>
      </c>
      <c r="AD103" s="10" t="s">
        <v>140</v>
      </c>
      <c r="AE103" s="10" t="s">
        <v>140</v>
      </c>
      <c r="AF103" s="10" t="s">
        <v>140</v>
      </c>
      <c r="AG103" s="10" t="str">
        <f t="shared" si="4"/>
        <v>否</v>
      </c>
      <c r="AH103" s="28">
        <f t="shared" si="6"/>
        <v>0.110024439136789</v>
      </c>
      <c r="AI103" s="10" t="s">
        <v>140</v>
      </c>
      <c r="AJ103" s="10" t="s">
        <v>140</v>
      </c>
      <c r="AK103" s="10" t="s">
        <v>140</v>
      </c>
      <c r="AL103" s="10" t="s">
        <v>140</v>
      </c>
      <c r="AM103" s="10" t="s">
        <v>140</v>
      </c>
      <c r="AN103" s="10" t="s">
        <v>140</v>
      </c>
      <c r="AO103" s="10" t="s">
        <v>140</v>
      </c>
      <c r="AP103" s="10" t="s">
        <v>140</v>
      </c>
      <c r="AQ103" s="10" t="s">
        <v>140</v>
      </c>
      <c r="AR103" s="10" t="s">
        <v>140</v>
      </c>
      <c r="AS103" s="10" t="s">
        <v>139</v>
      </c>
      <c r="AT103" s="10" t="s">
        <v>140</v>
      </c>
      <c r="AU103" s="10" t="s">
        <v>140</v>
      </c>
      <c r="AV103" s="10" t="s">
        <v>139</v>
      </c>
      <c r="AW103" s="10" t="s">
        <v>140</v>
      </c>
      <c r="AX103" s="10" t="s">
        <v>140</v>
      </c>
      <c r="AY103" s="10" t="s">
        <v>139</v>
      </c>
      <c r="AZ103" s="29" t="s">
        <v>140</v>
      </c>
      <c r="BA103" s="10" t="s">
        <v>143</v>
      </c>
      <c r="BB103" s="10" t="s">
        <v>143</v>
      </c>
      <c r="BC103" s="10" t="s">
        <v>143</v>
      </c>
      <c r="BD103" s="10" t="s">
        <v>143</v>
      </c>
      <c r="BE103" s="10" t="s">
        <v>140</v>
      </c>
      <c r="BF103" s="10" t="s">
        <v>140</v>
      </c>
      <c r="BG103" s="10" t="s">
        <v>140</v>
      </c>
      <c r="BH103" s="10" t="s">
        <v>139</v>
      </c>
      <c r="BI103" s="10" t="s">
        <v>140</v>
      </c>
      <c r="BJ103" s="10" t="s">
        <v>140</v>
      </c>
      <c r="BK103" s="10">
        <v>3040</v>
      </c>
      <c r="BL103" s="10">
        <v>33</v>
      </c>
      <c r="BM103" s="10">
        <v>105</v>
      </c>
    </row>
    <row r="104" spans="1:65">
      <c r="A104" s="10">
        <v>100</v>
      </c>
      <c r="B104" s="10" t="s">
        <v>514</v>
      </c>
      <c r="C104" s="10" t="s">
        <v>515</v>
      </c>
      <c r="D104" s="11" t="s">
        <v>151</v>
      </c>
      <c r="E104" s="10">
        <v>2730</v>
      </c>
      <c r="F104" s="10" t="s">
        <v>516</v>
      </c>
      <c r="G104" s="10" t="s">
        <v>215</v>
      </c>
      <c r="H104" s="10">
        <v>22760.6</v>
      </c>
      <c r="I104" s="10">
        <v>-2749.46</v>
      </c>
      <c r="J104" s="10">
        <v>12859.53</v>
      </c>
      <c r="K104" s="10">
        <v>-278.3</v>
      </c>
      <c r="L104" s="10">
        <v>8684.88</v>
      </c>
      <c r="M104" s="10">
        <v>-4136.57</v>
      </c>
      <c r="N104" s="10">
        <v>29.98</v>
      </c>
      <c r="O104" s="10">
        <v>91.01</v>
      </c>
      <c r="P104" s="10">
        <v>260</v>
      </c>
      <c r="Q104" s="10">
        <v>89</v>
      </c>
      <c r="R104" s="10">
        <v>36.88</v>
      </c>
      <c r="S104" s="10">
        <v>41.32</v>
      </c>
      <c r="T104" s="10">
        <v>18338.59</v>
      </c>
      <c r="U104" s="10">
        <v>11201.4</v>
      </c>
      <c r="V104" s="10" t="s">
        <v>140</v>
      </c>
      <c r="W104" s="20">
        <f t="shared" si="3"/>
        <v>-47.6295584970662</v>
      </c>
      <c r="X104" s="10" t="s">
        <v>139</v>
      </c>
      <c r="Y104" s="10" t="s">
        <v>139</v>
      </c>
      <c r="Z104" s="10" t="s">
        <v>140</v>
      </c>
      <c r="AA104" s="9" t="s">
        <v>139</v>
      </c>
      <c r="AB104" s="9" t="s">
        <v>139</v>
      </c>
      <c r="AC104" s="9" t="s">
        <v>139</v>
      </c>
      <c r="AD104" s="10" t="s">
        <v>140</v>
      </c>
      <c r="AE104" s="10" t="s">
        <v>140</v>
      </c>
      <c r="AF104" s="10" t="s">
        <v>140</v>
      </c>
      <c r="AG104" s="10" t="str">
        <f t="shared" si="4"/>
        <v>否</v>
      </c>
      <c r="AH104" s="28">
        <f t="shared" si="6"/>
        <v>-0.379821954343621</v>
      </c>
      <c r="AI104" s="10" t="s">
        <v>140</v>
      </c>
      <c r="AJ104" s="10" t="s">
        <v>140</v>
      </c>
      <c r="AK104" s="10" t="s">
        <v>139</v>
      </c>
      <c r="AL104" s="10" t="s">
        <v>140</v>
      </c>
      <c r="AM104" s="10" t="s">
        <v>140</v>
      </c>
      <c r="AN104" s="10" t="s">
        <v>140</v>
      </c>
      <c r="AO104" s="10" t="s">
        <v>140</v>
      </c>
      <c r="AP104" s="10" t="s">
        <v>140</v>
      </c>
      <c r="AQ104" s="10" t="s">
        <v>140</v>
      </c>
      <c r="AR104" s="10" t="s">
        <v>139</v>
      </c>
      <c r="AS104" s="10" t="s">
        <v>139</v>
      </c>
      <c r="AT104" s="10" t="s">
        <v>140</v>
      </c>
      <c r="AU104" s="10" t="s">
        <v>140</v>
      </c>
      <c r="AV104" s="10" t="s">
        <v>139</v>
      </c>
      <c r="AW104" s="10" t="s">
        <v>140</v>
      </c>
      <c r="AX104" s="10" t="s">
        <v>140</v>
      </c>
      <c r="AY104" s="10" t="s">
        <v>139</v>
      </c>
      <c r="AZ104" s="29" t="s">
        <v>140</v>
      </c>
      <c r="BA104" s="10" t="s">
        <v>143</v>
      </c>
      <c r="BB104" s="10" t="s">
        <v>143</v>
      </c>
      <c r="BC104" s="10" t="s">
        <v>143</v>
      </c>
      <c r="BD104" s="10" t="s">
        <v>143</v>
      </c>
      <c r="BE104" s="10" t="s">
        <v>139</v>
      </c>
      <c r="BF104" s="10" t="s">
        <v>140</v>
      </c>
      <c r="BG104" s="10" t="s">
        <v>140</v>
      </c>
      <c r="BH104" s="10" t="s">
        <v>139</v>
      </c>
      <c r="BI104" s="10" t="s">
        <v>140</v>
      </c>
      <c r="BJ104" s="10" t="s">
        <v>140</v>
      </c>
      <c r="BK104" s="10">
        <v>8684.88</v>
      </c>
      <c r="BL104" s="10">
        <v>-4136.57</v>
      </c>
      <c r="BM104" s="10">
        <v>91.01</v>
      </c>
    </row>
    <row r="105" spans="1:65">
      <c r="A105" s="10">
        <v>101</v>
      </c>
      <c r="B105" s="10" t="s">
        <v>517</v>
      </c>
      <c r="C105" s="10" t="s">
        <v>518</v>
      </c>
      <c r="D105" s="13" t="s">
        <v>136</v>
      </c>
      <c r="E105" s="30">
        <v>131</v>
      </c>
      <c r="F105" s="10" t="s">
        <v>519</v>
      </c>
      <c r="G105" s="10" t="s">
        <v>162</v>
      </c>
      <c r="H105" s="10">
        <v>6430</v>
      </c>
      <c r="I105" s="10">
        <v>-113.8</v>
      </c>
      <c r="J105" s="10">
        <v>9641</v>
      </c>
      <c r="K105" s="10">
        <v>-27.5</v>
      </c>
      <c r="L105" s="10">
        <v>17257</v>
      </c>
      <c r="M105" s="10">
        <v>-133.6</v>
      </c>
      <c r="N105" s="10">
        <v>100</v>
      </c>
      <c r="O105" s="10">
        <v>56.3</v>
      </c>
      <c r="P105" s="10">
        <v>23</v>
      </c>
      <c r="Q105" s="10">
        <v>51</v>
      </c>
      <c r="R105" s="10">
        <v>76.64</v>
      </c>
      <c r="S105" s="10">
        <f>34.32+6.435+11.22+0.462</f>
        <v>52.437</v>
      </c>
      <c r="T105" s="10">
        <v>4621.5</v>
      </c>
      <c r="U105" s="10">
        <v>5345.9</v>
      </c>
      <c r="V105" s="10" t="s">
        <v>140</v>
      </c>
      <c r="W105" s="20">
        <f t="shared" si="3"/>
        <v>-0.774178594193661</v>
      </c>
      <c r="X105" s="10" t="s">
        <v>139</v>
      </c>
      <c r="Y105" s="10" t="s">
        <v>139</v>
      </c>
      <c r="Z105" s="10" t="s">
        <v>140</v>
      </c>
      <c r="AA105" s="10" t="s">
        <v>140</v>
      </c>
      <c r="AB105" s="9" t="s">
        <v>139</v>
      </c>
      <c r="AC105" s="10" t="s">
        <v>140</v>
      </c>
      <c r="AD105" s="10" t="s">
        <v>140</v>
      </c>
      <c r="AE105" s="10" t="s">
        <v>140</v>
      </c>
      <c r="AF105" s="10" t="s">
        <v>140</v>
      </c>
      <c r="AG105" s="10" t="str">
        <f t="shared" si="4"/>
        <v>是</v>
      </c>
      <c r="AH105" s="28">
        <f t="shared" si="6"/>
        <v>0.644668731891709</v>
      </c>
      <c r="AI105" s="10" t="s">
        <v>139</v>
      </c>
      <c r="AJ105" s="10" t="s">
        <v>140</v>
      </c>
      <c r="AK105" s="10" t="s">
        <v>140</v>
      </c>
      <c r="AL105" s="10" t="s">
        <v>140</v>
      </c>
      <c r="AM105" s="10" t="s">
        <v>140</v>
      </c>
      <c r="AN105" s="10" t="s">
        <v>140</v>
      </c>
      <c r="AO105" s="10" t="s">
        <v>140</v>
      </c>
      <c r="AP105" s="10" t="s">
        <v>140</v>
      </c>
      <c r="AQ105" s="10" t="s">
        <v>139</v>
      </c>
      <c r="AR105" s="10" t="s">
        <v>140</v>
      </c>
      <c r="AS105" s="10" t="s">
        <v>140</v>
      </c>
      <c r="AT105" s="10" t="s">
        <v>140</v>
      </c>
      <c r="AU105" s="10" t="s">
        <v>140</v>
      </c>
      <c r="AV105" s="10" t="s">
        <v>140</v>
      </c>
      <c r="AW105" s="10" t="s">
        <v>139</v>
      </c>
      <c r="AX105" s="9" t="s">
        <v>139</v>
      </c>
      <c r="AY105" s="10" t="s">
        <v>139</v>
      </c>
      <c r="AZ105" s="29" t="s">
        <v>140</v>
      </c>
      <c r="BA105" s="10" t="s">
        <v>139</v>
      </c>
      <c r="BB105" s="10" t="s">
        <v>143</v>
      </c>
      <c r="BC105" s="10" t="s">
        <v>143</v>
      </c>
      <c r="BD105" s="10">
        <v>4</v>
      </c>
      <c r="BE105" s="10" t="s">
        <v>140</v>
      </c>
      <c r="BF105" s="10" t="s">
        <v>140</v>
      </c>
      <c r="BG105" s="10" t="s">
        <v>139</v>
      </c>
      <c r="BH105" s="10" t="s">
        <v>139</v>
      </c>
      <c r="BI105" s="10" t="s">
        <v>140</v>
      </c>
      <c r="BJ105" s="10" t="s">
        <v>140</v>
      </c>
      <c r="BK105" s="10">
        <v>17257</v>
      </c>
      <c r="BL105" s="10">
        <v>-133.6</v>
      </c>
      <c r="BM105" s="10">
        <v>56.3</v>
      </c>
    </row>
    <row r="106" spans="1:65">
      <c r="A106" s="10">
        <v>102</v>
      </c>
      <c r="B106" s="10" t="s">
        <v>520</v>
      </c>
      <c r="C106" s="10" t="s">
        <v>521</v>
      </c>
      <c r="D106" s="13" t="s">
        <v>266</v>
      </c>
      <c r="E106" s="14">
        <v>3052</v>
      </c>
      <c r="F106" s="10" t="s">
        <v>522</v>
      </c>
      <c r="G106" s="10" t="s">
        <v>523</v>
      </c>
      <c r="H106" s="10">
        <v>11002.7</v>
      </c>
      <c r="I106" s="10">
        <v>223.1</v>
      </c>
      <c r="J106" s="10">
        <v>10801.6</v>
      </c>
      <c r="K106" s="10">
        <v>223.1</v>
      </c>
      <c r="L106" s="10">
        <v>11271.5</v>
      </c>
      <c r="M106" s="10">
        <v>314.9</v>
      </c>
      <c r="N106" s="10">
        <v>66</v>
      </c>
      <c r="O106" s="10">
        <v>324.7</v>
      </c>
      <c r="P106" s="10">
        <v>487.5</v>
      </c>
      <c r="Q106" s="10">
        <v>207</v>
      </c>
      <c r="R106" s="10">
        <v>819</v>
      </c>
      <c r="S106" s="10">
        <v>9762</v>
      </c>
      <c r="T106" s="10">
        <v>7230.8</v>
      </c>
      <c r="U106" s="10">
        <v>105.2</v>
      </c>
      <c r="V106" s="10" t="s">
        <v>139</v>
      </c>
      <c r="W106" s="20">
        <f t="shared" si="3"/>
        <v>2.79377190258617</v>
      </c>
      <c r="X106" s="10" t="s">
        <v>140</v>
      </c>
      <c r="Y106" s="10" t="s">
        <v>139</v>
      </c>
      <c r="Z106" s="10" t="s">
        <v>140</v>
      </c>
      <c r="AA106" s="10" t="s">
        <v>140</v>
      </c>
      <c r="AB106" s="10" t="s">
        <v>140</v>
      </c>
      <c r="AC106" s="10" t="s">
        <v>140</v>
      </c>
      <c r="AD106" s="10" t="s">
        <v>140</v>
      </c>
      <c r="AE106" s="10" t="s">
        <v>140</v>
      </c>
      <c r="AF106" s="10" t="s">
        <v>140</v>
      </c>
      <c r="AG106" s="10" t="str">
        <f t="shared" si="4"/>
        <v>是</v>
      </c>
      <c r="AH106" s="28">
        <f t="shared" si="6"/>
        <v>0.0126127412351245</v>
      </c>
      <c r="AI106" s="10" t="s">
        <v>140</v>
      </c>
      <c r="AJ106" s="10" t="s">
        <v>140</v>
      </c>
      <c r="AK106" s="10" t="s">
        <v>139</v>
      </c>
      <c r="AL106" s="10" t="s">
        <v>140</v>
      </c>
      <c r="AM106" s="10" t="s">
        <v>140</v>
      </c>
      <c r="AN106" s="10" t="s">
        <v>139</v>
      </c>
      <c r="AO106" s="10" t="s">
        <v>140</v>
      </c>
      <c r="AP106" s="10" t="s">
        <v>140</v>
      </c>
      <c r="AQ106" s="10" t="s">
        <v>140</v>
      </c>
      <c r="AR106" s="10" t="s">
        <v>140</v>
      </c>
      <c r="AS106" s="10" t="s">
        <v>140</v>
      </c>
      <c r="AT106" s="10" t="s">
        <v>140</v>
      </c>
      <c r="AU106" s="10" t="s">
        <v>140</v>
      </c>
      <c r="AV106" s="10" t="s">
        <v>139</v>
      </c>
      <c r="AW106" s="10" t="s">
        <v>140</v>
      </c>
      <c r="AX106" s="9" t="s">
        <v>139</v>
      </c>
      <c r="AY106" s="10" t="s">
        <v>139</v>
      </c>
      <c r="AZ106" s="29" t="s">
        <v>140</v>
      </c>
      <c r="BA106" s="10" t="s">
        <v>143</v>
      </c>
      <c r="BB106" s="10" t="s">
        <v>143</v>
      </c>
      <c r="BC106" s="10" t="s">
        <v>143</v>
      </c>
      <c r="BD106" s="10">
        <v>3</v>
      </c>
      <c r="BE106" s="10" t="s">
        <v>140</v>
      </c>
      <c r="BF106" s="10" t="s">
        <v>140</v>
      </c>
      <c r="BG106" s="10" t="s">
        <v>140</v>
      </c>
      <c r="BH106" s="10" t="s">
        <v>140</v>
      </c>
      <c r="BI106" s="10" t="s">
        <v>140</v>
      </c>
      <c r="BJ106" s="10" t="s">
        <v>140</v>
      </c>
      <c r="BK106" s="10">
        <v>11271.5</v>
      </c>
      <c r="BL106" s="10">
        <v>314.9</v>
      </c>
      <c r="BM106" s="10">
        <v>324.7</v>
      </c>
    </row>
    <row r="107" spans="1:65">
      <c r="A107" s="10">
        <v>103</v>
      </c>
      <c r="B107" s="10" t="s">
        <v>524</v>
      </c>
      <c r="C107" s="10" t="s">
        <v>525</v>
      </c>
      <c r="D107" s="11" t="s">
        <v>201</v>
      </c>
      <c r="E107" s="10">
        <v>3599</v>
      </c>
      <c r="F107" s="10" t="s">
        <v>526</v>
      </c>
      <c r="G107" s="10" t="s">
        <v>171</v>
      </c>
      <c r="H107" s="10">
        <v>18683.3</v>
      </c>
      <c r="I107" s="10">
        <v>1.8</v>
      </c>
      <c r="J107" s="10">
        <v>16330.4</v>
      </c>
      <c r="K107" s="10">
        <v>-130.3</v>
      </c>
      <c r="L107" s="10">
        <v>17223.7</v>
      </c>
      <c r="M107" s="10">
        <v>33.9</v>
      </c>
      <c r="N107" s="10">
        <v>9.2</v>
      </c>
      <c r="O107" s="10">
        <v>-39.42</v>
      </c>
      <c r="P107" s="10">
        <v>0</v>
      </c>
      <c r="Q107" s="10">
        <v>69</v>
      </c>
      <c r="R107" s="10">
        <v>8.33</v>
      </c>
      <c r="S107" s="10">
        <v>0</v>
      </c>
      <c r="T107" s="10">
        <v>9363.9</v>
      </c>
      <c r="U107" s="10">
        <v>7961.6</v>
      </c>
      <c r="V107" s="10" t="s">
        <v>140</v>
      </c>
      <c r="W107" s="20">
        <f t="shared" si="3"/>
        <v>0.196821821095351</v>
      </c>
      <c r="X107" s="10" t="s">
        <v>140</v>
      </c>
      <c r="Y107" s="10" t="s">
        <v>143</v>
      </c>
      <c r="Z107" s="10" t="s">
        <v>140</v>
      </c>
      <c r="AA107" s="10" t="s">
        <v>140</v>
      </c>
      <c r="AB107" s="10" t="s">
        <v>140</v>
      </c>
      <c r="AC107" s="10" t="s">
        <v>140</v>
      </c>
      <c r="AD107" s="10" t="s">
        <v>140</v>
      </c>
      <c r="AE107" s="10" t="s">
        <v>140</v>
      </c>
      <c r="AF107" s="10" t="s">
        <v>140</v>
      </c>
      <c r="AG107" s="10" t="str">
        <f t="shared" si="4"/>
        <v>是</v>
      </c>
      <c r="AH107" s="28">
        <f t="shared" si="6"/>
        <v>-0.0356171678055772</v>
      </c>
      <c r="AI107" s="10" t="s">
        <v>140</v>
      </c>
      <c r="AJ107" s="10" t="s">
        <v>140</v>
      </c>
      <c r="AK107" s="10" t="s">
        <v>140</v>
      </c>
      <c r="AL107" s="10" t="s">
        <v>140</v>
      </c>
      <c r="AM107" s="10" t="s">
        <v>140</v>
      </c>
      <c r="AN107" s="10" t="s">
        <v>140</v>
      </c>
      <c r="AO107" s="10" t="s">
        <v>139</v>
      </c>
      <c r="AP107" s="10" t="s">
        <v>139</v>
      </c>
      <c r="AQ107" s="10" t="s">
        <v>140</v>
      </c>
      <c r="AR107" s="10" t="s">
        <v>140</v>
      </c>
      <c r="AS107" s="10" t="s">
        <v>140</v>
      </c>
      <c r="AT107" s="10" t="s">
        <v>140</v>
      </c>
      <c r="AU107" s="10" t="s">
        <v>140</v>
      </c>
      <c r="AV107" s="10" t="s">
        <v>140</v>
      </c>
      <c r="AW107" s="10" t="s">
        <v>140</v>
      </c>
      <c r="AX107" s="9" t="s">
        <v>139</v>
      </c>
      <c r="AY107" s="10" t="s">
        <v>139</v>
      </c>
      <c r="AZ107" s="29" t="s">
        <v>140</v>
      </c>
      <c r="BA107" s="10" t="s">
        <v>143</v>
      </c>
      <c r="BB107" s="10" t="s">
        <v>143</v>
      </c>
      <c r="BC107" s="10" t="s">
        <v>143</v>
      </c>
      <c r="BD107" s="10">
        <v>3</v>
      </c>
      <c r="BE107" s="10" t="s">
        <v>140</v>
      </c>
      <c r="BF107" s="10" t="s">
        <v>140</v>
      </c>
      <c r="BG107" s="10" t="s">
        <v>139</v>
      </c>
      <c r="BH107" s="10" t="s">
        <v>139</v>
      </c>
      <c r="BI107" s="10" t="s">
        <v>139</v>
      </c>
      <c r="BJ107" s="10" t="s">
        <v>139</v>
      </c>
      <c r="BK107" s="10">
        <v>17223.7</v>
      </c>
      <c r="BL107" s="10">
        <v>33.9</v>
      </c>
      <c r="BM107" s="10">
        <v>50.2</v>
      </c>
    </row>
  </sheetData>
  <autoFilter ref="A4:BM107">
    <sortState ref="A4:BM107">
      <sortCondition ref="A4"/>
    </sortState>
    <extLst/>
  </autoFilter>
  <mergeCells count="16">
    <mergeCell ref="B1:G1"/>
    <mergeCell ref="H1:I1"/>
    <mergeCell ref="J1:K1"/>
    <mergeCell ref="L1:M1"/>
    <mergeCell ref="N1:U1"/>
    <mergeCell ref="V1:X1"/>
    <mergeCell ref="Y1:AD1"/>
    <mergeCell ref="AE1:AF1"/>
    <mergeCell ref="AG1:AH1"/>
    <mergeCell ref="AI1:AN1"/>
    <mergeCell ref="AO1:AT1"/>
    <mergeCell ref="AU1:AY1"/>
    <mergeCell ref="AZ1:BA1"/>
    <mergeCell ref="BB1:BD1"/>
    <mergeCell ref="BE1:BG1"/>
    <mergeCell ref="BH1:B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2021-11-29T02:29:00Z</dcterms:created>
  <dcterms:modified xsi:type="dcterms:W3CDTF">2022-02-20T12:16:34Z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569DBB86A32F41B4B28A2E68D526F245</vt:lpwstr>
  </property>
  <property fmtid="{D5CDD505-2E9C-101B-9397-08002B2CF9AE}" pid="3" name="KSOProductBuildVer">
    <vt:lpwstr>2052-11.1.0.11115</vt:lpwstr>
  </property>
</Properties>
</file>